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etup" sheetId="2" state="visible" r:id="rId4"/>
    <sheet name="Outreach Tracker" sheetId="3" state="visible" r:id="rId5"/>
    <sheet name="Outreach KPIs" sheetId="4" state="visible" r:id="rId6"/>
    <sheet name="Panel Track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<sst xmlns="http://schemas.openxmlformats.org/spreadsheetml/2006/main" count="416" uniqueCount="321">
  <si>
    <t xml:space="preserve">CalAIM Outreach &amp; Panel Tracker</t>
  </si>
  <si>
    <t xml:space="preserve">TABS IN THIS WORKBOOK</t>
  </si>
  <si>
    <t xml:space="preserve">Tab</t>
  </si>
  <si>
    <t xml:space="preserve">Purpose</t>
  </si>
  <si>
    <t xml:space="preserve">Setup</t>
  </si>
  <si>
    <t xml:space="preserve">Lists that drive the whole workbook: case managers, referral sources, outreach statuses (with categories), contact channels, and attempt outcomes.</t>
  </si>
  <si>
    <t xml:space="preserve">Outreach Tracker</t>
  </si>
  <si>
    <t xml:space="preserve">Outreach data entry. One row per member: identifiers, auth info, up to 15 outreach attempts, and enrollment/discharge dates.</t>
  </si>
  <si>
    <t xml:space="preserve">Outreach KPIs</t>
  </si>
  <si>
    <t xml:space="preserve">Auto-calculated outreach stats, a 24-month enrollment and census table, and breakdowns by care manager and referral source.</t>
  </si>
  <si>
    <t xml:space="preserve">Panel Tracker</t>
  </si>
  <si>
    <t xml:space="preserve">Enrolled-member data entry (monthly acuity) plus auto-calculated caseload analytics by care manager.</t>
  </si>
  <si>
    <t xml:space="preserve">HOW THE TABS CONNECT</t>
  </si>
  <si>
    <t xml:space="preserve">Everything on Outreach KPIs is calculated from the Outreach Tracker. There is no manual entry on that tab.</t>
  </si>
  <si>
    <t xml:space="preserve">  • Status counts, conversion rates, and the care manager / referral source tables read the Outreach Status (via its category), Care Manager, and Referral Source columns.</t>
  </si>
  <si>
    <t xml:space="preserve">  • The monthly table uses dates: 1st attempt (outreached), Enrollment Date (new enrollments), and Discharge Date (discharges and end-of-month census).</t>
  </si>
  <si>
    <t xml:space="preserve">  • Panel Tracker analytics are calculated from the monthly acuity scores entered in its member grid.</t>
  </si>
  <si>
    <t xml:space="preserve">OUTREACH TRACKER LAYOUT</t>
  </si>
  <si>
    <t xml:space="preserve">Columns A–E (frozen)</t>
  </si>
  <si>
    <t xml:space="preserve">MRN, Last Name, First Name, Assigned Care Manager, Status. These stay visible while you scroll right.</t>
  </si>
  <si>
    <t xml:space="preserve">Columns F–L</t>
  </si>
  <si>
    <t xml:space="preserve">Referral source, auth effective / end dates, authorization #, preferred language, phone, date of birth.</t>
  </si>
  <si>
    <t xml:space="preserve">Columns M–BE</t>
  </si>
  <si>
    <t xml:space="preserve">Date / Method / Result for each outreach attempt. Attempts 1–4 are visible; 5–15 are hidden until you unhide them.</t>
  </si>
  <si>
    <t xml:space="preserve">Columns BF–BH</t>
  </si>
  <si>
    <t xml:space="preserve">Auto-calculated: # of Attempts, Days Since Last Attempt, Days: Auth to 1st Attempt.</t>
  </si>
  <si>
    <t xml:space="preserve">Columns BI–BJ</t>
  </si>
  <si>
    <t xml:space="preserve">Enrollment Date and Discharge Date. Required for the monthly KPIs and census: enter Enrollment Date when a member enrolls, and Discharge Date when they leave for any reason.</t>
  </si>
  <si>
    <t xml:space="preserve">Column BK</t>
  </si>
  <si>
    <t xml:space="preserve">Notes.</t>
  </si>
  <si>
    <t xml:space="preserve">Column BL (hidden)</t>
  </si>
  <si>
    <t xml:space="preserve">Status Category, looked up automatically from the Setup status list. Don't edit.</t>
  </si>
  <si>
    <t xml:space="preserve">OUTREACH STATUSES &amp; CATEGORIES</t>
  </si>
  <si>
    <t xml:space="preserve">Statuses are fully customizable on the Setup tab (up to 10). Each status is assigned one of nine fixed categories, and the formulas use the category, not the wording.</t>
  </si>
  <si>
    <t xml:space="preserve">  • Rename or add statuses freely; just give each one a category. A status with no category is flagged red on Setup.</t>
  </si>
  <si>
    <t xml:space="preserve">  • If you rename a status after data has been entered, rows using the old name turn red on the Outreach Tracker until you re-select a status.</t>
  </si>
  <si>
    <t xml:space="preserve">  • Categories: Open - Not Yet Contacted, Open - In Outreach, Open - Engaged, Enrolled, Closed - Completed, Closed - Disenrolled, Closed - Other Discharge, Closed - Not Enrolled, Closed - Ineligible.</t>
  </si>
  <si>
    <t xml:space="preserve">CONFIGURING OUTREACH ATTEMPTS</t>
  </si>
  <si>
    <t xml:space="preserve">Some plans allow only 4 attempts; others allow up to 15.</t>
  </si>
  <si>
    <t xml:space="preserve">Step 1:</t>
  </si>
  <si>
    <t xml:space="preserve">Go to the Outreach Tracker tab, cell D2.</t>
  </si>
  <si>
    <t xml:space="preserve">Step 2:</t>
  </si>
  <si>
    <t xml:space="preserve">Enter your plan's max allowed attempts (1–15). Open cases that reach the max turn amber in # of Attempts; anyone over the max turns red.</t>
  </si>
  <si>
    <t xml:space="preserve">Step 3:</t>
  </si>
  <si>
    <t xml:space="preserve">Attempts 1–4 are visible by default.</t>
  </si>
  <si>
    <t xml:space="preserve">Step 4:</t>
  </si>
  <si>
    <t xml:space="preserve">To show more: select columns X through BF → right-click → Unhide.</t>
  </si>
  <si>
    <t xml:space="preserve">Step 5:</t>
  </si>
  <si>
    <t xml:space="preserve">To hide unused attempts: select those columns → right-click → Hide.</t>
  </si>
  <si>
    <t xml:space="preserve">AUTO-CALCULATED FIELDS</t>
  </si>
  <si>
    <t xml:space="preserve">Field</t>
  </si>
  <si>
    <t xml:space="preserve">What It Does</t>
  </si>
  <si>
    <t xml:space="preserve"># of Attempts</t>
  </si>
  <si>
    <t xml:space="preserve">Counts non-blank attempt dates per member.</t>
  </si>
  <si>
    <t xml:space="preserve">Days Since Last Attempt</t>
  </si>
  <si>
    <t xml:space="preserve">Days since the most recent attempt.</t>
  </si>
  <si>
    <t xml:space="preserve">Days: Auth to 1st Attempt</t>
  </si>
  <si>
    <t xml:space="preserve">Days between auth start and the first outreach attempt.</t>
  </si>
  <si>
    <t xml:space="preserve">Enrollment Duration</t>
  </si>
  <si>
    <t xml:space="preserve">Panel Tracker: months from Start Date to End Date, or to today if the member is still active.</t>
  </si>
  <si>
    <t xml:space="preserve">See Key Definitions below.</t>
  </si>
  <si>
    <t xml:space="preserve">COLOR CODING</t>
  </si>
  <si>
    <t xml:space="preserve">Red – Days Since Last Attempt</t>
  </si>
  <si>
    <t xml:space="preserve">Open case (any Open category) not contacted in more than 14 days.</t>
  </si>
  <si>
    <t xml:space="preserve">Orange – Days: Auth to 1st Attempt</t>
  </si>
  <si>
    <t xml:space="preserve">More than 3 days from auth start to first attempt (72-hour benchmark). Red if the first attempt is dated before the auth start, which usually means a data-entry error.</t>
  </si>
  <si>
    <t xml:space="preserve">Amber / Red – # of Attempts</t>
  </si>
  <si>
    <t xml:space="preserve">Amber: an open case has reached the max attempts set in D2. Red: attempts exceed the max.</t>
  </si>
  <si>
    <t xml:space="preserve">Amber / Red – Auth End Date</t>
  </si>
  <si>
    <t xml:space="preserve">An active member's authorization expires within 30 days (amber) or has already expired (red).</t>
  </si>
  <si>
    <t xml:space="preserve">Coral – Status</t>
  </si>
  <si>
    <t xml:space="preserve">Member has an Enrolled-category status but their MRN isn't on the Panel Tracker yet (or the MRN is blank).</t>
  </si>
  <si>
    <t xml:space="preserve">Amber – Enrollment / Discharge</t>
  </si>
  <si>
    <t xml:space="preserve">A required date is missing: enrolled members need an Enrollment Date, and enrolled members who have been discharged need a Discharge Date.</t>
  </si>
  <si>
    <t xml:space="preserve">Red – Panel Score</t>
  </si>
  <si>
    <t xml:space="preserve">On the Panel Tracker, a care manager's monthly Panel Score is above the alert threshold in cell F7.</t>
  </si>
  <si>
    <t xml:space="preserve">KEY DEFINITIONS (OUTREACH KPIs)</t>
  </si>
  <si>
    <t xml:space="preserve">Ever Enrolled</t>
  </si>
  <si>
    <t xml:space="preserve">Has an Enrollment Date, or status is in the Enrolled or Closed - Completed category. Other closed members count only if they have an Enrollment Date.</t>
  </si>
  <si>
    <t xml:space="preserve">Conversion Rate</t>
  </si>
  <si>
    <t xml:space="preserve">Ever Enrolled ÷ members outreached (everyone except Open - Not Yet Contacted, Closed - Ineligible, and blank or unrecognized statuses).</t>
  </si>
  <si>
    <t xml:space="preserve">Active Members (End of Month)</t>
  </si>
  <si>
    <t xml:space="preserve">Enrollment Date on or before month-end and no Discharge Date on or before month-end. Includes members who enrolled before the start month.</t>
  </si>
  <si>
    <t xml:space="preserve">Discharge columns</t>
  </si>
  <si>
    <t xml:space="preserve">Only members with an Enrollment Date count as discharges. Disenrolled = Closed - Disenrolled category; Successful Completion = Closed - Completed; Other Discharges = everything else with a Discharge Date that month.</t>
  </si>
  <si>
    <t xml:space="preserve">Open Cases</t>
  </si>
  <si>
    <t xml:space="preserve">Any status in an Open category.</t>
  </si>
  <si>
    <t xml:space="preserve">START MONTHS</t>
  </si>
  <si>
    <t xml:space="preserve">Outreach KPIs → cell C3</t>
  </si>
  <si>
    <t xml:space="preserve">All 24 monthly rows update from this date.</t>
  </si>
  <si>
    <t xml:space="preserve">Panel Tracker → cell C3</t>
  </si>
  <si>
    <t xml:space="preserve">All 18 monthly columns in the member grid and analytics update from this date.</t>
  </si>
  <si>
    <t xml:space="preserve">PANEL TRACKER WORKFLOW</t>
  </si>
  <si>
    <t xml:space="preserve">How enrolled members move from the Outreach Tracker to the Panel Tracker:</t>
  </si>
  <si>
    <t xml:space="preserve">Step</t>
  </si>
  <si>
    <t xml:space="preserve">Action</t>
  </si>
  <si>
    <t xml:space="preserve">1</t>
  </si>
  <si>
    <t xml:space="preserve">On the Outreach Tracker, set Outreach Status to an Enrolled-category status and enter the Enrollment Date (col BI). The status cell stays coral until the member is on the Panel Tracker.</t>
  </si>
  <si>
    <t xml:space="preserve">2</t>
  </si>
  <si>
    <t xml:space="preserve">Go to the Panel Tracker and scroll to the Enrolled Member Tracking grid (header in row 75; data starts in row 76).</t>
  </si>
  <si>
    <t xml:space="preserve">3</t>
  </si>
  <si>
    <t xml:space="preserve">Enter the Client Name (col B) and MRN (col C). The MRN is how the Outreach Tracker knows the member has been added.</t>
  </si>
  <si>
    <t xml:space="preserve">4</t>
  </si>
  <si>
    <t xml:space="preserve">Select the Case Manager from the dropdown in col D (pulls from the Setup roster).</t>
  </si>
  <si>
    <t xml:space="preserve">5</t>
  </si>
  <si>
    <t xml:space="preserve">Set the starting Acuity Score in col E (1 = low / 1 touch per month, 4 = high / 4 touches per month).</t>
  </si>
  <si>
    <t xml:space="preserve">6</t>
  </si>
  <si>
    <t xml:space="preserve">Enter the Start Date in col F. End Date (col G) is optional; leave it blank while the member is active.</t>
  </si>
  <si>
    <t xml:space="preserve">7</t>
  </si>
  <si>
    <t xml:space="preserve">Each month, enter the member's current acuity (1–4) in that month's column (col I onward). Leave months blank when the member wasn't active.</t>
  </si>
  <si>
    <t xml:space="preserve">WHAT THE ANALYTICS SHOW</t>
  </si>
  <si>
    <t xml:space="preserve">Section</t>
  </si>
  <si>
    <t xml:space="preserve">Care Manager Summary (rows 12–23)</t>
  </si>
  <si>
    <t xml:space="preserve">Total clients, average enrollment duration (months), and average starting acuity per care manager.</t>
  </si>
  <si>
    <t xml:space="preserve">Total Clients by Month (rows 26–39)</t>
  </si>
  <si>
    <t xml:space="preserve">Active clients per care manager per month (a monthly acuity of 1–4 entered).</t>
  </si>
  <si>
    <t xml:space="preserve">Panel Score by Month (rows 42–55)</t>
  </si>
  <si>
    <t xml:space="preserve">Sum of acuity = minimum contacts owed that month. The key workload metric; turns red above the threshold in F7.</t>
  </si>
  <si>
    <t xml:space="preserve">Avg Acuity by Month (rows 58–71)</t>
  </si>
  <si>
    <t xml:space="preserve">Panel Score ÷ active clients. Shows whether caseload complexity is shifting. The total row is weighted by client count.</t>
  </si>
  <si>
    <t xml:space="preserve">BEFORE YOU START</t>
  </si>
  <si>
    <t xml:space="preserve">Delete the sample member (Joe Smith, row 5 of the Outreach Tracker) before entering real data; it counts in every KPI. The Outreach Status, Care Manager, Referral Source, and Acuity cells only accept values from their lists.</t>
  </si>
  <si>
    <t xml:space="preserve">PRIVACY</t>
  </si>
  <si>
    <t xml:space="preserve">This workbook holds PHI (names, DOB, MRN, phone). Store and share it only in approved, access-restricted locations, following your organization's HIPAA policies.</t>
  </si>
  <si>
    <t xml:space="preserve">CalAIM Tracker Setup</t>
  </si>
  <si>
    <t xml:space="preserve">Service Type:</t>
  </si>
  <si>
    <t xml:space="preserve">ECM</t>
  </si>
  <si>
    <t xml:space="preserve">Complete this page before using the tracker. Your entries here populate dropdowns on all other tabs.</t>
  </si>
  <si>
    <t xml:space="preserve">Select or type your CalAIM service. This label is for your reference.</t>
  </si>
  <si>
    <t xml:space="preserve">CASE MANAGER ROSTER</t>
  </si>
  <si>
    <t xml:space="preserve">REFERRAL SOURCES</t>
  </si>
  <si>
    <t xml:space="preserve">Enter up to 10 names. These populate dropdowns on the Outreach Tracker and Panel Tracker.</t>
  </si>
  <si>
    <t xml:space="preserve">Customize the list below (up to 10). These populate the Referral Source dropdown on the Outreach Tracker.</t>
  </si>
  <si>
    <t xml:space="preserve">Case Manager Name</t>
  </si>
  <si>
    <t xml:space="preserve">Referral Source</t>
  </si>
  <si>
    <t xml:space="preserve">Maria Garcia</t>
  </si>
  <si>
    <t xml:space="preserve">MIF File</t>
  </si>
  <si>
    <t xml:space="preserve">Health Plan Referral</t>
  </si>
  <si>
    <t xml:space="preserve">PCP Referral</t>
  </si>
  <si>
    <t xml:space="preserve">Hospital/ED Referral</t>
  </si>
  <si>
    <t xml:space="preserve">Self-Referral</t>
  </si>
  <si>
    <t xml:space="preserve">Community Partner</t>
  </si>
  <si>
    <t xml:space="preserve">Internal Referral</t>
  </si>
  <si>
    <t xml:space="preserve">Behavioral Health</t>
  </si>
  <si>
    <t xml:space="preserve">Other</t>
  </si>
  <si>
    <t xml:space="preserve">OUTREACH STATUSES</t>
  </si>
  <si>
    <t xml:space="preserve">Rename, add, or remove statuses (up to 10) and assign each one a Category from the list below. The category, not the wording, drives the KPIs and highlights. Renaming a status here does not update rows already entered; those turn red until re-selected.</t>
  </si>
  <si>
    <t xml:space="preserve">Status Name</t>
  </si>
  <si>
    <t xml:space="preserve">Category</t>
  </si>
  <si>
    <t xml:space="preserve">New Referral</t>
  </si>
  <si>
    <t xml:space="preserve">Open - Not Yet Contacted</t>
  </si>
  <si>
    <t xml:space="preserve">Outreach In Progress</t>
  </si>
  <si>
    <t xml:space="preserve">Open - In Outreach</t>
  </si>
  <si>
    <t xml:space="preserve">Reached - Scheduling</t>
  </si>
  <si>
    <t xml:space="preserve">Open - Engaged</t>
  </si>
  <si>
    <t xml:space="preserve">Enrolled</t>
  </si>
  <si>
    <t xml:space="preserve">Graduated</t>
  </si>
  <si>
    <t xml:space="preserve">Closed - Completed</t>
  </si>
  <si>
    <t xml:space="preserve">Disenrolled</t>
  </si>
  <si>
    <t xml:space="preserve">Closed - Disenrolled</t>
  </si>
  <si>
    <t xml:space="preserve">Not Enrolled</t>
  </si>
  <si>
    <t xml:space="preserve">Closed - Not Enrolled</t>
  </si>
  <si>
    <t xml:space="preserve">Not Eligible</t>
  </si>
  <si>
    <t xml:space="preserve">Closed - Ineligible</t>
  </si>
  <si>
    <t xml:space="preserve">STATUS CATEGORIES (fixed; used by the formulas)</t>
  </si>
  <si>
    <t xml:space="preserve">Meaning</t>
  </si>
  <si>
    <t xml:space="preserve">Open. No outreach yet; left out of conversion rate.</t>
  </si>
  <si>
    <t xml:space="preserve">Open. Actively trying to reach the member.</t>
  </si>
  <si>
    <t xml:space="preserve">Open. Reached; working toward enrollment.</t>
  </si>
  <si>
    <t xml:space="preserve">Enrolled and active. Needs Enrollment Date + Panel entry.</t>
  </si>
  <si>
    <t xml:space="preserve">Closed after enrolling. Counts as Successful Completion.</t>
  </si>
  <si>
    <t xml:space="preserve">Closed after enrolling. Counts as Disenrolled.</t>
  </si>
  <si>
    <t xml:space="preserve">Closed - Other Discharge</t>
  </si>
  <si>
    <t xml:space="preserve">Closed after enrolling, any other reason.</t>
  </si>
  <si>
    <t xml:space="preserve">Closed without enrolling (unable to reach, declined).</t>
  </si>
  <si>
    <t xml:space="preserve">Closed; not eligible. Left out of conversion rate.</t>
  </si>
  <si>
    <t xml:space="preserve">CONTACT CHANNELS</t>
  </si>
  <si>
    <t xml:space="preserve">ATTEMPT OUTCOMES</t>
  </si>
  <si>
    <t xml:space="preserve">Up to 10. Populates the Channel dropdown for every attempt.</t>
  </si>
  <si>
    <t xml:space="preserve">Up to 15. Populates the Outcome dropdown for every attempt.</t>
  </si>
  <si>
    <t xml:space="preserve">Channel</t>
  </si>
  <si>
    <t xml:space="preserve">Outcome</t>
  </si>
  <si>
    <t xml:space="preserve">Phone Call</t>
  </si>
  <si>
    <t xml:space="preserve">Connected - Enrolling</t>
  </si>
  <si>
    <t xml:space="preserve">Text Message</t>
  </si>
  <si>
    <t xml:space="preserve">Connected - Follow-Up Needed</t>
  </si>
  <si>
    <t xml:space="preserve">Mailed Letter</t>
  </si>
  <si>
    <t xml:space="preserve">Connected - Not Interested</t>
  </si>
  <si>
    <t xml:space="preserve">Field Visit</t>
  </si>
  <si>
    <t xml:space="preserve">Not Connected - Message Left</t>
  </si>
  <si>
    <t xml:space="preserve">Email</t>
  </si>
  <si>
    <t xml:space="preserve">Not Connected - No Voicemail</t>
  </si>
  <si>
    <t xml:space="preserve">Clinic Visit</t>
  </si>
  <si>
    <t xml:space="preserve">Not Connected - No Answer</t>
  </si>
  <si>
    <t xml:space="preserve">Not Connected - Bad Number</t>
  </si>
  <si>
    <t xml:space="preserve">Mail - Sent</t>
  </si>
  <si>
    <t xml:space="preserve">Mail - Returned</t>
  </si>
  <si>
    <t xml:space="preserve">No Response</t>
  </si>
  <si>
    <t xml:space="preserve">OTHER CONFIGURATION</t>
  </si>
  <si>
    <t xml:space="preserve">Setting</t>
  </si>
  <si>
    <t xml:space="preserve">Where to Set It</t>
  </si>
  <si>
    <t xml:space="preserve">Notes</t>
  </si>
  <si>
    <t xml:space="preserve">Max Outreach Attempts</t>
  </si>
  <si>
    <t xml:space="preserve">Outreach Tracker → cell D2</t>
  </si>
  <si>
    <t xml:space="preserve">Enter 1–15. Attempts beyond 4 require unhiding columns.</t>
  </si>
  <si>
    <t xml:space="preserve">Outreach KPIs Start Month</t>
  </si>
  <si>
    <t xml:space="preserve">All 24 monthly rows auto-update from this date.</t>
  </si>
  <si>
    <t xml:space="preserve">Panel Tracker Start Month</t>
  </si>
  <si>
    <t xml:space="preserve">All monthly columns and analytics auto-update.</t>
  </si>
  <si>
    <t xml:space="preserve">Panel Score Alert Threshold</t>
  </si>
  <si>
    <t xml:space="preserve">Panel Tracker → cell F7</t>
  </si>
  <si>
    <t xml:space="preserve">Optional. Monthly Panel Scores above this number turn red.</t>
  </si>
  <si>
    <t xml:space="preserve">QUICK START</t>
  </si>
  <si>
    <t xml:space="preserve">1.  Fill in case managers, referral sources, statuses (with categories), channels, and outcomes.</t>
  </si>
  <si>
    <t xml:space="preserve">2.  Go to the Outreach Tracker and set your max outreach attempts (cell D2).</t>
  </si>
  <si>
    <t xml:space="preserve">3.  Set your start month on the Outreach KPIs tab (cell C3) and Panel Tracker tab (cell C3).</t>
  </si>
  <si>
    <t xml:space="preserve">4.  Begin entering member data on the Outreach Tracker.</t>
  </si>
  <si>
    <t xml:space="preserve">5.  When members enroll, enter their Enrollment Date and add them (with MRN) to the Panel Tracker.</t>
  </si>
  <si>
    <t xml:space="preserve">CONFIGURATION</t>
  </si>
  <si>
    <t xml:space="preserve">⚙ Attempts 1–4 are shown. To add more, select columns X through BF → right-click → Unhide. Each attempt has Date / Channel / Outcome.</t>
  </si>
  <si>
    <t xml:space="preserve">Max Outreach Attempts Allowed:</t>
  </si>
  <si>
    <t xml:space="preserve">← Enter your plan's max allowed attempts (1-15). Open cases at the max turn amber in # of Attempts; anyone over the max turns red. Unhide columns for attempts beyond 4.</t>
  </si>
  <si>
    <t xml:space="preserve">MEMBER &amp; ASSIGNMENT</t>
  </si>
  <si>
    <t xml:space="preserve">AUTHORIZATION &amp; CONTACT</t>
  </si>
  <si>
    <t xml:space="preserve">ATTEMPT 1</t>
  </si>
  <si>
    <t xml:space="preserve">ATTEMPT 2</t>
  </si>
  <si>
    <t xml:space="preserve">ATTEMPT 3</t>
  </si>
  <si>
    <t xml:space="preserve">ATTEMPT 4</t>
  </si>
  <si>
    <t xml:space="preserve">ATTEMPT 5</t>
  </si>
  <si>
    <t xml:space="preserve">ATTEMPT 6</t>
  </si>
  <si>
    <t xml:space="preserve">ATTEMPT 7</t>
  </si>
  <si>
    <t xml:space="preserve">ATTEMPT 8</t>
  </si>
  <si>
    <t xml:space="preserve">ATTEMPT 9</t>
  </si>
  <si>
    <t xml:space="preserve">ATTEMPT 10</t>
  </si>
  <si>
    <t xml:space="preserve">ATTEMPT 11</t>
  </si>
  <si>
    <t xml:space="preserve">ATTEMPT 12</t>
  </si>
  <si>
    <t xml:space="preserve">ATTEMPT 13</t>
  </si>
  <si>
    <t xml:space="preserve">ATTEMPT 14</t>
  </si>
  <si>
    <t xml:space="preserve">ATTEMPT 15</t>
  </si>
  <si>
    <t xml:space="preserve">OUTREACH TIMING</t>
  </si>
  <si>
    <t xml:space="preserve">ENROLLMENT</t>
  </si>
  <si>
    <t xml:space="preserve">NOTES</t>
  </si>
  <si>
    <t xml:space="preserve">MRN</t>
  </si>
  <si>
    <t xml:space="preserve">Last Name</t>
  </si>
  <si>
    <t xml:space="preserve">First Name</t>
  </si>
  <si>
    <t xml:space="preserve">Care Manager</t>
  </si>
  <si>
    <t xml:space="preserve">Outreach Status</t>
  </si>
  <si>
    <t xml:space="preserve">Auth Effective Date</t>
  </si>
  <si>
    <t xml:space="preserve">Auth End Date</t>
  </si>
  <si>
    <t xml:space="preserve">Authorization #</t>
  </si>
  <si>
    <t xml:space="preserve">Preferred Language</t>
  </si>
  <si>
    <t xml:space="preserve">Phone</t>
  </si>
  <si>
    <t xml:space="preserve">Date of Birth</t>
  </si>
  <si>
    <t xml:space="preserve">Date</t>
  </si>
  <si>
    <t xml:space="preserve">Enrollment Date</t>
  </si>
  <si>
    <t xml:space="preserve">Discharge Date</t>
  </si>
  <si>
    <t xml:space="preserve">Status Category (auto)</t>
  </si>
  <si>
    <t xml:space="preserve">MRN-00421</t>
  </si>
  <si>
    <t xml:space="preserve">Smith</t>
  </si>
  <si>
    <t xml:space="preserve">Joe</t>
  </si>
  <si>
    <t xml:space="preserve">AUTH-20250115-001</t>
  </si>
  <si>
    <t xml:space="preserve">Spanish</t>
  </si>
  <si>
    <t xml:space="preserve">(555) 123-4567</t>
  </si>
  <si>
    <t xml:space="preserve">Client engaged on 3rd attempt via field visit. Agreed to services. Transitioning to enrollment.</t>
  </si>
  <si>
    <t xml:space="preserve">Key performance indicators auto-calculated from the Outreach Tracker tab</t>
  </si>
  <si>
    <t xml:space="preserve">Start Month:</t>
  </si>
  <si>
    <t xml:space="preserve">← Enter your start month. All monthly dates below will update automatically.</t>
  </si>
  <si>
    <t xml:space="preserve">OUTREACH SUMMARY (Auto-Calculated from Outreach Tracker)</t>
  </si>
  <si>
    <t xml:space="preserve">Total Members in Tracker</t>
  </si>
  <si>
    <t xml:space="preserve">No Status Entered</t>
  </si>
  <si>
    <t xml:space="preserve">Status Not on Setup List (fix these)</t>
  </si>
  <si>
    <t xml:space="preserve">Currently Enrolled</t>
  </si>
  <si>
    <t xml:space="preserve">Closed</t>
  </si>
  <si>
    <t xml:space="preserve">Members Ever Enrolled</t>
  </si>
  <si>
    <t xml:space="preserve">Outreached (excl. Not Yet Contacted/Ineligible)</t>
  </si>
  <si>
    <t xml:space="preserve">Conversion Rate (Ever Enrolled ÷ Outreached)</t>
  </si>
  <si>
    <t xml:space="preserve">Avg Attempts per Member (with ≥1 attempt)</t>
  </si>
  <si>
    <t xml:space="preserve">Open Cases with Stale Outreach (&gt;14 days)</t>
  </si>
  <si>
    <t xml:space="preserve">Open Cases at/over Max Attempts</t>
  </si>
  <si>
    <t xml:space="preserve">Month</t>
  </si>
  <si>
    <t xml:space="preserve">Members Outreached (1st Attempt)</t>
  </si>
  <si>
    <t xml:space="preserve">New Enrollments</t>
  </si>
  <si>
    <t xml:space="preserve">Successful Completion</t>
  </si>
  <si>
    <t xml:space="preserve">Other Discharges</t>
  </si>
  <si>
    <t xml:space="preserve">TOTALS</t>
  </si>
  <si>
    <t xml:space="preserve">PER CARE MANAGER BREAKDOWN (Auto-Calculated)</t>
  </si>
  <si>
    <t xml:space="preserve">Total Assigned</t>
  </si>
  <si>
    <t xml:space="preserve">Avg Attempts</t>
  </si>
  <si>
    <t xml:space="preserve">CONVERSION RATE BY REFERRAL SOURCE (Auto-Calculated)</t>
  </si>
  <si>
    <t xml:space="preserve">Total Members</t>
  </si>
  <si>
    <t xml:space="preserve">Track enrolled members, acuity, case manager assignment, and monthly service delivery</t>
  </si>
  <si>
    <t xml:space="preserve">← Enter the first month of your tracking period. All monthly columns will update automatically.</t>
  </si>
  <si>
    <t xml:space="preserve">ACUITY SCORING REFERENCE</t>
  </si>
  <si>
    <t xml:space="preserve">Acuity definition can be adjusted based on organization's definition.</t>
  </si>
  <si>
    <t xml:space="preserve">Acuity Score</t>
  </si>
  <si>
    <t xml:space="preserve">Definition</t>
  </si>
  <si>
    <t xml:space="preserve">Min Monthly Contacts</t>
  </si>
  <si>
    <t xml:space="preserve">One touch per month</t>
  </si>
  <si>
    <t xml:space="preserve">Two touches per month</t>
  </si>
  <si>
    <t xml:space="preserve">← Optional: max monthly contacts per care manager. Panel Scores above this turn red. Leave blank to turn off.</t>
  </si>
  <si>
    <t xml:space="preserve">Three touches per month</t>
  </si>
  <si>
    <t xml:space="preserve">Four touches per month</t>
  </si>
  <si>
    <t xml:space="preserve">CARE MANAGER SUMMARY (Auto-Calculated)</t>
  </si>
  <si>
    <t xml:space="preserve">Total Clients</t>
  </si>
  <si>
    <t xml:space="preserve">Avg Enrollment Duration (months)</t>
  </si>
  <si>
    <t xml:space="preserve">Avg Starting Acuity</t>
  </si>
  <si>
    <t xml:space="preserve">TOTAL CLIENTS PER CARE MANAGER BY MONTH</t>
  </si>
  <si>
    <t xml:space="preserve">Active clients (a monthly acuity score of 1–4 entered) for each care manager</t>
  </si>
  <si>
    <t xml:space="preserve">PANEL SCORE (TOTAL ACUITY) PER CARE MANAGER BY MONTH</t>
  </si>
  <si>
    <t xml:space="preserve">Sum of monthly acuity scores = minimum contacts owed that month. Red when above the alert threshold in F7.</t>
  </si>
  <si>
    <t xml:space="preserve">Total Panel Score</t>
  </si>
  <si>
    <t xml:space="preserve">AVERAGE ACUITY PER CARE MANAGER BY MONTH</t>
  </si>
  <si>
    <t xml:space="preserve">Panel score ÷ active clients for each care manager</t>
  </si>
  <si>
    <t xml:space="preserve">Avg Acuity (all clients)</t>
  </si>
  <si>
    <t xml:space="preserve">ENROLLED MEMBER TRACKING</t>
  </si>
  <si>
    <t xml:space="preserve">⬇ Add members once they have an Enrolled-category status on the Outreach Tracker. Enter the MRN so the Outreach Tracker knows they've been added.</t>
  </si>
  <si>
    <t xml:space="preserve">Client Name</t>
  </si>
  <si>
    <t xml:space="preserve">Case Manager</t>
  </si>
  <si>
    <t xml:space="preserve">Start Date</t>
  </si>
  <si>
    <t xml:space="preserve">End Date</t>
  </si>
  <si>
    <t xml:space="preserve">Enrollment Duration (months)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</si>
</sst>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/dd/yyyy"/>
    <numFmt numFmtId="166" formatCode="General"/>
    <numFmt numFmtId="167" formatCode="0"/>
    <numFmt numFmtId="168" formatCode="mmm\ yyyy"/>
    <numFmt numFmtId="169" formatCode="0.0%"/>
    <numFmt numFmtId="170" formatCode="0.0"/>
    <numFmt numFmtId="171" formatCode="mmm\ yy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D3E50"/>
      <name val="Calibri"/>
      <family val="0"/>
      <charset val="1"/>
    </font>
    <font>
      <b val="true"/>
      <sz val="12"/>
      <color rgb="FF1A8A9E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color rgb="FF2D3E5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9"/>
      <color rgb="FF2D3E5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2D3E50"/>
      <name val="Arial"/>
      <family val="0"/>
      <charset val="1"/>
    </font>
    <font>
      <b val="true"/>
      <sz val="12"/>
      <color rgb="FF2D3E50"/>
      <name val="Arial"/>
      <family val="0"/>
      <charset val="1"/>
    </font>
    <font>
      <sz val="12"/>
      <color rgb="FF0055A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color rgb="FF1A8A9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55AA"/>
      <name val="Arial"/>
      <family val="0"/>
      <charset val="1"/>
    </font>
    <font>
      <sz val="9"/>
      <color rgb="FF666666"/>
      <name val="Arial"/>
      <family val="0"/>
      <charset val="1"/>
    </font>
    <font>
      <sz val="11"/>
      <color rgb="FF1A8A9E"/>
      <name val="Arial"/>
      <family val="0"/>
      <charset val="1"/>
    </font>
    <font>
      <b val="true"/>
      <sz val="14"/>
      <color rgb="FFFFFFFF"/>
      <name val="Calibri"/>
      <family val="0"/>
      <charset val="1"/>
    </font>
    <font>
      <i val="true"/>
      <sz val="10"/>
      <color rgb="FF1A8A9E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2"/>
      <color rgb="FF0055AA"/>
      <name val="Calibri"/>
      <family val="0"/>
      <charset val="1"/>
    </font>
    <font>
      <i val="true"/>
      <sz val="10"/>
      <color rgb="FF66666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55AA"/>
      <name val="Calibri"/>
      <family val="0"/>
      <charset val="1"/>
    </font>
    <font>
      <sz val="11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11"/>
      <color rgb="FF000000"/>
      <name val="Calibri"/>
      <family val="2"/>
      <charset val="1"/>
    </font>
    <font>
      <u val="single"/>
      <sz val="11"/>
      <color theme="10"/>
      <name val="Calibri"/>
      <family val="2"/>
      <charset val="1"/>
    </font>
    <font>
      <b val="true"/>
      <u val="single"/>
      <sz val="10"/>
      <color rgb="FF0055AA"/>
      <name val="Arial"/>
      <family val="0"/>
      <charset val="1"/>
    </font>
    <font>
      <b val="true"/>
      <sz val="16"/>
      <color rgb="FF1A8A9E"/>
      <name val="Calibri"/>
      <family val="0"/>
      <charset val="1"/>
    </font>
    <font>
      <i val="true"/>
      <sz val="10"/>
      <color rgb="FF1A8A9E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D3E50"/>
        <bgColor rgb="FF333399"/>
      </patternFill>
    </fill>
    <fill>
      <patternFill patternType="solid">
        <fgColor rgb="FFF0F7F4"/>
        <bgColor rgb="FFFFFFFF"/>
      </patternFill>
    </fill>
    <fill>
      <patternFill patternType="solid">
        <fgColor rgb="FFFFF3CD"/>
        <bgColor rgb="FFFFF3E0"/>
      </patternFill>
    </fill>
    <fill>
      <patternFill patternType="solid">
        <fgColor rgb="FF1A8A9E"/>
        <bgColor rgb="FF008080"/>
      </patternFill>
    </fill>
    <fill>
      <patternFill patternType="solid">
        <fgColor rgb="FF5BAD92"/>
        <bgColor rgb="FF969696"/>
      </patternFill>
    </fill>
    <fill>
      <patternFill patternType="solid">
        <fgColor rgb="FFE8735A"/>
        <bgColor rgb="FFE6510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0E0E0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3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3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2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>
          <bgColor rgb="FFFCE4DE"/>
        </patternFill>
      </fill>
    </dxf>
    <dxf>
      <font>
        <color rgb="FFE65100"/>
      </font>
      <fill>
        <patternFill>
          <bgColor rgb="FFFFF3E0"/>
        </patternFill>
      </fill>
    </dxf>
    <dxf>
      <font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A8A9E"/>
      <rgbColor rgb="FFCCCCCC"/>
      <rgbColor rgb="FF808080"/>
      <rgbColor rgb="FF9999FF"/>
      <rgbColor rgb="FF993366"/>
      <rgbColor rgb="FFFFF3CD"/>
      <rgbColor rgb="FFF0F7F4"/>
      <rgbColor rgb="FF660066"/>
      <rgbColor rgb="FFE8735A"/>
      <rgbColor rgb="FF0055AA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3E0"/>
      <rgbColor rgb="FFE0E0E0"/>
      <rgbColor rgb="FFFFEB9C"/>
      <rgbColor rgb="FF99CCFF"/>
      <rgbColor rgb="FFFCE4DE"/>
      <rgbColor rgb="FFCC99FF"/>
      <rgbColor rgb="FFFFC7CE"/>
      <rgbColor rgb="FF3366FF"/>
      <rgbColor rgb="FF33CCCC"/>
      <rgbColor rgb="FF99CC00"/>
      <rgbColor rgb="FFFFCC00"/>
      <rgbColor rgb="FFFF9900"/>
      <rgbColor rgb="FFE65100"/>
      <rgbColor rgb="FF666666"/>
      <rgbColor rgb="FF969696"/>
      <rgbColor rgb="FF003366"/>
      <rgbColor rgb="FF5BAD92"/>
      <rgbColor rgb="FF003300"/>
      <rgbColor rgb="FF333300"/>
      <rgbColor rgb="FF9C5700"/>
      <rgbColor rgb="FF993366"/>
      <rgbColor rgb="FF333399"/>
      <rgbColor rgb="FF2D3E50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1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28440</xdr:rowOff>
    </xdr:from>
    <xdr:to>
      <xdr:col>0</xdr:col>
      <xdr:colOff>2283120</xdr:colOff>
      <xdr:row>0</xdr:row>
      <xdr:rowOff>959040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28440"/>
          <a:ext cx="2283120" cy="930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1902600</xdr:colOff>
      <xdr:row>0</xdr:row>
      <xdr:rowOff>778680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902600" cy="77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3E50"/>
    <pageSetUpPr fitToPage="false"/>
  </sheetPr>
  <dimension ref="A1:B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4.25" zeroHeight="false" outlineLevelRow="0" outlineLevelCol="0"/>
  <cols>
    <col collapsed="false" customWidth="true" hidden="false" outlineLevel="0" max="1" min="1" style="1" width="35"/>
    <col collapsed="false" customWidth="true" hidden="false" outlineLevel="0" max="2" min="2" style="1" width="149"/>
  </cols>
  <sheetData>
    <row r="1" customFormat="false" ht="117" hidden="false" customHeight="tru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.65" hidden="false" customHeight="false" outlineLevel="0" collapsed="false">
      <c r="A4" s="4" t="s">
        <v>2</v>
      </c>
      <c r="B4" s="5" t="s">
        <v>3</v>
      </c>
    </row>
    <row r="5" customFormat="false" ht="14.25" hidden="false" customHeight="false" outlineLevel="0" collapsed="false">
      <c r="A5" s="6" t="s">
        <v>4</v>
      </c>
      <c r="B5" s="6" t="s">
        <v>5</v>
      </c>
    </row>
    <row r="6" customFormat="false" ht="14.25" hidden="false" customHeight="false" outlineLevel="0" collapsed="false">
      <c r="A6" s="6" t="s">
        <v>6</v>
      </c>
      <c r="B6" s="6" t="s">
        <v>7</v>
      </c>
    </row>
    <row r="7" customFormat="false" ht="14.25" hidden="false" customHeight="false" outlineLevel="0" collapsed="false">
      <c r="A7" s="6" t="s">
        <v>8</v>
      </c>
      <c r="B7" s="6" t="s">
        <v>9</v>
      </c>
    </row>
    <row r="8" customFormat="false" ht="14.25" hidden="false" customHeight="false" outlineLevel="0" collapsed="false">
      <c r="A8" s="6" t="s">
        <v>10</v>
      </c>
      <c r="B8" s="6" t="s">
        <v>11</v>
      </c>
    </row>
    <row r="10" customFormat="false" ht="15" hidden="false" customHeight="false" outlineLevel="0" collapsed="false">
      <c r="A10" s="3" t="s">
        <v>12</v>
      </c>
    </row>
    <row r="11" customFormat="false" ht="14.25" hidden="false" customHeight="false" outlineLevel="0" collapsed="false">
      <c r="A11" s="7" t="s">
        <v>13</v>
      </c>
    </row>
    <row r="12" customFormat="false" ht="14.25" hidden="false" customHeight="false" outlineLevel="0" collapsed="false">
      <c r="A12" s="7" t="s">
        <v>14</v>
      </c>
    </row>
    <row r="13" customFormat="false" ht="14.25" hidden="false" customHeight="false" outlineLevel="0" collapsed="false">
      <c r="A13" s="7" t="s">
        <v>15</v>
      </c>
    </row>
    <row r="14" customFormat="false" ht="14.25" hidden="false" customHeight="false" outlineLevel="0" collapsed="false">
      <c r="A14" s="7" t="s">
        <v>16</v>
      </c>
    </row>
    <row r="16" customFormat="false" ht="15" hidden="false" customHeight="false" outlineLevel="0" collapsed="false">
      <c r="A16" s="3" t="s">
        <v>17</v>
      </c>
    </row>
    <row r="17" customFormat="false" ht="14.25" hidden="false" customHeight="false" outlineLevel="0" collapsed="false">
      <c r="A17" s="8" t="s">
        <v>18</v>
      </c>
      <c r="B17" s="6" t="s">
        <v>19</v>
      </c>
    </row>
    <row r="18" customFormat="false" ht="14.25" hidden="false" customHeight="false" outlineLevel="0" collapsed="false">
      <c r="A18" s="8" t="s">
        <v>20</v>
      </c>
      <c r="B18" s="6" t="s">
        <v>21</v>
      </c>
    </row>
    <row r="19" customFormat="false" ht="14.25" hidden="false" customHeight="false" outlineLevel="0" collapsed="false">
      <c r="A19" s="8" t="s">
        <v>22</v>
      </c>
      <c r="B19" s="6" t="s">
        <v>23</v>
      </c>
    </row>
    <row r="20" customFormat="false" ht="14.25" hidden="false" customHeight="false" outlineLevel="0" collapsed="false">
      <c r="A20" s="8" t="s">
        <v>24</v>
      </c>
      <c r="B20" s="6" t="s">
        <v>25</v>
      </c>
    </row>
    <row r="21" customFormat="false" ht="28.35" hidden="false" customHeight="false" outlineLevel="0" collapsed="false">
      <c r="A21" s="8" t="s">
        <v>26</v>
      </c>
      <c r="B21" s="6" t="s">
        <v>27</v>
      </c>
    </row>
    <row r="22" customFormat="false" ht="14.25" hidden="false" customHeight="false" outlineLevel="0" collapsed="false">
      <c r="A22" s="8" t="s">
        <v>28</v>
      </c>
      <c r="B22" s="6" t="s">
        <v>29</v>
      </c>
    </row>
    <row r="23" customFormat="false" ht="14.25" hidden="false" customHeight="false" outlineLevel="0" collapsed="false">
      <c r="A23" s="8" t="s">
        <v>30</v>
      </c>
      <c r="B23" s="6" t="s">
        <v>31</v>
      </c>
    </row>
    <row r="25" customFormat="false" ht="15" hidden="false" customHeight="false" outlineLevel="0" collapsed="false">
      <c r="A25" s="3" t="s">
        <v>32</v>
      </c>
    </row>
    <row r="26" customFormat="false" ht="14.25" hidden="false" customHeight="false" outlineLevel="0" collapsed="false">
      <c r="A26" s="7" t="s">
        <v>33</v>
      </c>
    </row>
    <row r="27" customFormat="false" ht="14.25" hidden="false" customHeight="false" outlineLevel="0" collapsed="false">
      <c r="A27" s="7" t="s">
        <v>34</v>
      </c>
    </row>
    <row r="28" customFormat="false" ht="14.25" hidden="false" customHeight="false" outlineLevel="0" collapsed="false">
      <c r="A28" s="7" t="s">
        <v>35</v>
      </c>
    </row>
    <row r="29" customFormat="false" ht="14.25" hidden="false" customHeight="false" outlineLevel="0" collapsed="false">
      <c r="A29" s="7" t="s">
        <v>36</v>
      </c>
    </row>
    <row r="31" customFormat="false" ht="15" hidden="false" customHeight="false" outlineLevel="0" collapsed="false">
      <c r="A31" s="3" t="s">
        <v>37</v>
      </c>
    </row>
    <row r="32" customFormat="false" ht="14.25" hidden="false" customHeight="false" outlineLevel="0" collapsed="false">
      <c r="A32" s="7" t="s">
        <v>38</v>
      </c>
    </row>
    <row r="33" customFormat="false" ht="14.25" hidden="false" customHeight="false" outlineLevel="0" collapsed="false">
      <c r="A33" s="8" t="s">
        <v>39</v>
      </c>
      <c r="B33" s="6" t="s">
        <v>40</v>
      </c>
    </row>
    <row r="34" customFormat="false" ht="14.25" hidden="false" customHeight="false" outlineLevel="0" collapsed="false">
      <c r="A34" s="8" t="s">
        <v>41</v>
      </c>
      <c r="B34" s="6" t="s">
        <v>42</v>
      </c>
    </row>
    <row r="35" customFormat="false" ht="14.25" hidden="false" customHeight="false" outlineLevel="0" collapsed="false">
      <c r="A35" s="8" t="s">
        <v>43</v>
      </c>
      <c r="B35" s="6" t="s">
        <v>44</v>
      </c>
    </row>
    <row r="36" customFormat="false" ht="14.25" hidden="false" customHeight="false" outlineLevel="0" collapsed="false">
      <c r="A36" s="8" t="s">
        <v>45</v>
      </c>
      <c r="B36" s="6" t="s">
        <v>46</v>
      </c>
    </row>
    <row r="37" customFormat="false" ht="14.25" hidden="false" customHeight="false" outlineLevel="0" collapsed="false">
      <c r="A37" s="8" t="s">
        <v>47</v>
      </c>
      <c r="B37" s="6" t="s">
        <v>48</v>
      </c>
    </row>
    <row r="39" customFormat="false" ht="15" hidden="false" customHeight="false" outlineLevel="0" collapsed="false">
      <c r="A39" s="3" t="s">
        <v>49</v>
      </c>
    </row>
    <row r="40" customFormat="false" ht="15.65" hidden="false" customHeight="false" outlineLevel="0" collapsed="false">
      <c r="A40" s="4" t="s">
        <v>50</v>
      </c>
      <c r="B40" s="5" t="s">
        <v>51</v>
      </c>
    </row>
    <row r="41" customFormat="false" ht="14.25" hidden="false" customHeight="false" outlineLevel="0" collapsed="false">
      <c r="A41" s="6" t="s">
        <v>52</v>
      </c>
      <c r="B41" s="6" t="s">
        <v>53</v>
      </c>
    </row>
    <row r="42" customFormat="false" ht="14.25" hidden="false" customHeight="false" outlineLevel="0" collapsed="false">
      <c r="A42" s="6" t="s">
        <v>54</v>
      </c>
      <c r="B42" s="6" t="s">
        <v>55</v>
      </c>
    </row>
    <row r="43" customFormat="false" ht="14.25" hidden="false" customHeight="false" outlineLevel="0" collapsed="false">
      <c r="A43" s="6" t="s">
        <v>56</v>
      </c>
      <c r="B43" s="6" t="s">
        <v>57</v>
      </c>
    </row>
    <row r="44" customFormat="false" ht="14.25" hidden="false" customHeight="false" outlineLevel="0" collapsed="false">
      <c r="A44" s="6" t="s">
        <v>58</v>
      </c>
      <c r="B44" s="6" t="s">
        <v>59</v>
      </c>
    </row>
    <row r="45" customFormat="false" ht="14.25" hidden="false" customHeight="false" outlineLevel="0" collapsed="false">
      <c r="A45" s="6" t="s">
        <v>8</v>
      </c>
      <c r="B45" s="6" t="s">
        <v>60</v>
      </c>
    </row>
    <row r="47" customFormat="false" ht="15" hidden="false" customHeight="false" outlineLevel="0" collapsed="false">
      <c r="A47" s="3" t="s">
        <v>61</v>
      </c>
    </row>
    <row r="48" customFormat="false" ht="14.25" hidden="false" customHeight="false" outlineLevel="0" collapsed="false">
      <c r="A48" s="8" t="s">
        <v>62</v>
      </c>
      <c r="B48" s="6" t="s">
        <v>63</v>
      </c>
    </row>
    <row r="49" customFormat="false" ht="14.25" hidden="false" customHeight="false" outlineLevel="0" collapsed="false">
      <c r="A49" s="8" t="s">
        <v>64</v>
      </c>
      <c r="B49" s="6" t="s">
        <v>65</v>
      </c>
    </row>
    <row r="50" customFormat="false" ht="14.25" hidden="false" customHeight="false" outlineLevel="0" collapsed="false">
      <c r="A50" s="8" t="s">
        <v>66</v>
      </c>
      <c r="B50" s="6" t="s">
        <v>67</v>
      </c>
    </row>
    <row r="51" customFormat="false" ht="14.25" hidden="false" customHeight="false" outlineLevel="0" collapsed="false">
      <c r="A51" s="8" t="s">
        <v>68</v>
      </c>
      <c r="B51" s="6" t="s">
        <v>69</v>
      </c>
    </row>
    <row r="52" customFormat="false" ht="14.25" hidden="false" customHeight="false" outlineLevel="0" collapsed="false">
      <c r="A52" s="8" t="s">
        <v>70</v>
      </c>
      <c r="B52" s="6" t="s">
        <v>71</v>
      </c>
    </row>
    <row r="53" customFormat="false" ht="14.25" hidden="false" customHeight="false" outlineLevel="0" collapsed="false">
      <c r="A53" s="8" t="s">
        <v>72</v>
      </c>
      <c r="B53" s="6" t="s">
        <v>73</v>
      </c>
    </row>
    <row r="54" customFormat="false" ht="14.25" hidden="false" customHeight="false" outlineLevel="0" collapsed="false">
      <c r="A54" s="8" t="s">
        <v>74</v>
      </c>
      <c r="B54" s="6" t="s">
        <v>75</v>
      </c>
    </row>
    <row r="56" customFormat="false" ht="15" hidden="false" customHeight="false" outlineLevel="0" collapsed="false">
      <c r="A56" s="3" t="s">
        <v>76</v>
      </c>
    </row>
    <row r="57" customFormat="false" ht="14.25" hidden="false" customHeight="false" outlineLevel="0" collapsed="false">
      <c r="A57" s="8" t="s">
        <v>77</v>
      </c>
      <c r="B57" s="6" t="s">
        <v>78</v>
      </c>
    </row>
    <row r="58" customFormat="false" ht="14.25" hidden="false" customHeight="false" outlineLevel="0" collapsed="false">
      <c r="A58" s="8" t="s">
        <v>79</v>
      </c>
      <c r="B58" s="6" t="s">
        <v>80</v>
      </c>
    </row>
    <row r="59" customFormat="false" ht="14.25" hidden="false" customHeight="false" outlineLevel="0" collapsed="false">
      <c r="A59" s="8" t="s">
        <v>81</v>
      </c>
      <c r="B59" s="6" t="s">
        <v>82</v>
      </c>
    </row>
    <row r="60" customFormat="false" ht="28.35" hidden="false" customHeight="false" outlineLevel="0" collapsed="false">
      <c r="A60" s="8" t="s">
        <v>83</v>
      </c>
      <c r="B60" s="6" t="s">
        <v>84</v>
      </c>
    </row>
    <row r="61" customFormat="false" ht="14.25" hidden="false" customHeight="false" outlineLevel="0" collapsed="false">
      <c r="A61" s="8" t="s">
        <v>85</v>
      </c>
      <c r="B61" s="6" t="s">
        <v>86</v>
      </c>
    </row>
    <row r="63" customFormat="false" ht="15" hidden="false" customHeight="false" outlineLevel="0" collapsed="false">
      <c r="A63" s="3" t="s">
        <v>87</v>
      </c>
    </row>
    <row r="64" customFormat="false" ht="14.25" hidden="false" customHeight="false" outlineLevel="0" collapsed="false">
      <c r="A64" s="8" t="s">
        <v>88</v>
      </c>
      <c r="B64" s="6" t="s">
        <v>89</v>
      </c>
    </row>
    <row r="65" customFormat="false" ht="14.25" hidden="false" customHeight="false" outlineLevel="0" collapsed="false">
      <c r="A65" s="8" t="s">
        <v>90</v>
      </c>
      <c r="B65" s="6" t="s">
        <v>91</v>
      </c>
    </row>
    <row r="67" customFormat="false" ht="15" hidden="false" customHeight="false" outlineLevel="0" collapsed="false">
      <c r="A67" s="3" t="s">
        <v>92</v>
      </c>
    </row>
    <row r="68" customFormat="false" ht="14.25" hidden="false" customHeight="false" outlineLevel="0" collapsed="false">
      <c r="A68" s="9" t="s">
        <v>93</v>
      </c>
    </row>
    <row r="69" customFormat="false" ht="15.65" hidden="false" customHeight="false" outlineLevel="0" collapsed="false">
      <c r="A69" s="4" t="s">
        <v>94</v>
      </c>
      <c r="B69" s="5" t="s">
        <v>95</v>
      </c>
    </row>
    <row r="70" customFormat="false" ht="26.85" hidden="false" customHeight="false" outlineLevel="0" collapsed="false">
      <c r="A70" s="10" t="s">
        <v>96</v>
      </c>
      <c r="B70" s="11" t="s">
        <v>97</v>
      </c>
    </row>
    <row r="71" customFormat="false" ht="14.25" hidden="false" customHeight="false" outlineLevel="0" collapsed="false">
      <c r="A71" s="10" t="s">
        <v>98</v>
      </c>
      <c r="B71" s="11" t="s">
        <v>99</v>
      </c>
    </row>
    <row r="72" customFormat="false" ht="14.25" hidden="false" customHeight="false" outlineLevel="0" collapsed="false">
      <c r="A72" s="10" t="s">
        <v>100</v>
      </c>
      <c r="B72" s="11" t="s">
        <v>101</v>
      </c>
    </row>
    <row r="73" customFormat="false" ht="14.25" hidden="false" customHeight="false" outlineLevel="0" collapsed="false">
      <c r="A73" s="10" t="s">
        <v>102</v>
      </c>
      <c r="B73" s="11" t="s">
        <v>103</v>
      </c>
    </row>
    <row r="74" customFormat="false" ht="14.25" hidden="false" customHeight="false" outlineLevel="0" collapsed="false">
      <c r="A74" s="10" t="s">
        <v>104</v>
      </c>
      <c r="B74" s="11" t="s">
        <v>105</v>
      </c>
    </row>
    <row r="75" customFormat="false" ht="14.25" hidden="false" customHeight="false" outlineLevel="0" collapsed="false">
      <c r="A75" s="10" t="s">
        <v>106</v>
      </c>
      <c r="B75" s="11" t="s">
        <v>107</v>
      </c>
    </row>
    <row r="76" customFormat="false" ht="14.25" hidden="false" customHeight="false" outlineLevel="0" collapsed="false">
      <c r="A76" s="10" t="s">
        <v>108</v>
      </c>
      <c r="B76" s="11" t="s">
        <v>109</v>
      </c>
    </row>
    <row r="78" customFormat="false" ht="15" hidden="false" customHeight="false" outlineLevel="0" collapsed="false">
      <c r="A78" s="3" t="s">
        <v>110</v>
      </c>
    </row>
    <row r="79" customFormat="false" ht="15.65" hidden="false" customHeight="false" outlineLevel="0" collapsed="false">
      <c r="A79" s="4" t="s">
        <v>111</v>
      </c>
      <c r="B79" s="5" t="s">
        <v>51</v>
      </c>
    </row>
    <row r="80" customFormat="false" ht="14.25" hidden="false" customHeight="false" outlineLevel="0" collapsed="false">
      <c r="A80" s="12" t="s">
        <v>112</v>
      </c>
      <c r="B80" s="13" t="s">
        <v>113</v>
      </c>
    </row>
    <row r="81" customFormat="false" ht="14.25" hidden="false" customHeight="false" outlineLevel="0" collapsed="false">
      <c r="A81" s="12" t="s">
        <v>114</v>
      </c>
      <c r="B81" s="13" t="s">
        <v>115</v>
      </c>
    </row>
    <row r="82" customFormat="false" ht="14.25" hidden="false" customHeight="false" outlineLevel="0" collapsed="false">
      <c r="A82" s="12" t="s">
        <v>116</v>
      </c>
      <c r="B82" s="13" t="s">
        <v>117</v>
      </c>
    </row>
    <row r="83" customFormat="false" ht="14.25" hidden="false" customHeight="false" outlineLevel="0" collapsed="false">
      <c r="A83" s="12" t="s">
        <v>118</v>
      </c>
      <c r="B83" s="13" t="s">
        <v>119</v>
      </c>
    </row>
    <row r="85" customFormat="false" ht="15" hidden="false" customHeight="false" outlineLevel="0" collapsed="false">
      <c r="A85" s="3" t="s">
        <v>120</v>
      </c>
    </row>
    <row r="86" customFormat="false" ht="31.5" hidden="false" customHeight="true" outlineLevel="0" collapsed="false">
      <c r="A86" s="14" t="s">
        <v>121</v>
      </c>
      <c r="B86" s="14"/>
    </row>
    <row r="88" customFormat="false" ht="15" hidden="false" customHeight="false" outlineLevel="0" collapsed="false">
      <c r="A88" s="3" t="s">
        <v>122</v>
      </c>
    </row>
    <row r="89" customFormat="false" ht="31.5" hidden="false" customHeight="true" outlineLevel="0" collapsed="false">
      <c r="A89" s="14" t="s">
        <v>123</v>
      </c>
      <c r="B89" s="14"/>
    </row>
  </sheetData>
  <mergeCells count="2">
    <mergeCell ref="A86:B86"/>
    <mergeCell ref="A89:B8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735A"/>
    <pageSetUpPr fitToPage="false"/>
  </sheetPr>
  <dimension ref="B1:F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4.2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9.57"/>
    <col collapsed="false" customWidth="true" hidden="false" outlineLevel="0" max="3" min="3" style="1" width="5"/>
    <col collapsed="false" customWidth="true" hidden="false" outlineLevel="0" max="4" min="4" style="1" width="35"/>
    <col collapsed="false" customWidth="true" hidden="false" outlineLevel="0" max="5" min="5" style="1" width="3"/>
    <col collapsed="false" customWidth="true" hidden="false" outlineLevel="0" max="6" min="6" style="1" width="52"/>
  </cols>
  <sheetData>
    <row r="1" customFormat="false" ht="64.5" hidden="false" customHeight="true" outlineLevel="0" collapsed="false"/>
    <row r="3" customFormat="false" ht="19.5" hidden="false" customHeight="true" outlineLevel="0" collapsed="false">
      <c r="B3" s="15" t="s">
        <v>124</v>
      </c>
      <c r="D3" s="16" t="s">
        <v>125</v>
      </c>
      <c r="F3" s="17" t="s">
        <v>126</v>
      </c>
    </row>
    <row r="4" customFormat="false" ht="42.75" hidden="false" customHeight="true" outlineLevel="0" collapsed="false">
      <c r="B4" s="18" t="s">
        <v>127</v>
      </c>
      <c r="D4" s="19" t="s">
        <v>128</v>
      </c>
    </row>
    <row r="6" customFormat="false" ht="15" hidden="false" customHeight="true" outlineLevel="0" collapsed="false">
      <c r="B6" s="20" t="s">
        <v>129</v>
      </c>
      <c r="D6" s="20" t="s">
        <v>130</v>
      </c>
    </row>
    <row r="7" customFormat="false" ht="39.75" hidden="false" customHeight="true" outlineLevel="0" collapsed="false">
      <c r="B7" s="21" t="s">
        <v>131</v>
      </c>
      <c r="D7" s="21" t="s">
        <v>132</v>
      </c>
    </row>
    <row r="8" customFormat="false" ht="15" hidden="false" customHeight="true" outlineLevel="0" collapsed="false">
      <c r="B8" s="22" t="s">
        <v>133</v>
      </c>
      <c r="D8" s="22" t="s">
        <v>134</v>
      </c>
    </row>
    <row r="9" customFormat="false" ht="15" hidden="false" customHeight="true" outlineLevel="0" collapsed="false">
      <c r="B9" s="23" t="s">
        <v>135</v>
      </c>
      <c r="D9" s="23" t="s">
        <v>136</v>
      </c>
    </row>
    <row r="10" customFormat="false" ht="15" hidden="false" customHeight="true" outlineLevel="0" collapsed="false">
      <c r="B10" s="23"/>
      <c r="D10" s="23" t="s">
        <v>137</v>
      </c>
    </row>
    <row r="11" customFormat="false" ht="15" hidden="false" customHeight="true" outlineLevel="0" collapsed="false">
      <c r="B11" s="23"/>
      <c r="D11" s="23" t="s">
        <v>138</v>
      </c>
    </row>
    <row r="12" customFormat="false" ht="15" hidden="false" customHeight="true" outlineLevel="0" collapsed="false">
      <c r="B12" s="23"/>
      <c r="D12" s="23" t="s">
        <v>139</v>
      </c>
    </row>
    <row r="13" customFormat="false" ht="15" hidden="false" customHeight="true" outlineLevel="0" collapsed="false">
      <c r="B13" s="23"/>
      <c r="D13" s="23" t="s">
        <v>140</v>
      </c>
    </row>
    <row r="14" customFormat="false" ht="15" hidden="false" customHeight="true" outlineLevel="0" collapsed="false">
      <c r="B14" s="23"/>
      <c r="D14" s="23" t="s">
        <v>141</v>
      </c>
    </row>
    <row r="15" customFormat="false" ht="15" hidden="false" customHeight="true" outlineLevel="0" collapsed="false">
      <c r="B15" s="23"/>
      <c r="D15" s="23" t="s">
        <v>142</v>
      </c>
    </row>
    <row r="16" customFormat="false" ht="15" hidden="false" customHeight="true" outlineLevel="0" collapsed="false">
      <c r="B16" s="23"/>
      <c r="D16" s="23" t="s">
        <v>143</v>
      </c>
    </row>
    <row r="17" customFormat="false" ht="15" hidden="false" customHeight="true" outlineLevel="0" collapsed="false">
      <c r="B17" s="23"/>
      <c r="D17" s="23" t="s">
        <v>144</v>
      </c>
    </row>
    <row r="18" customFormat="false" ht="15" hidden="false" customHeight="true" outlineLevel="0" collapsed="false">
      <c r="B18" s="23"/>
      <c r="D18" s="23"/>
    </row>
    <row r="20" customFormat="false" ht="15" hidden="false" customHeight="true" outlineLevel="0" collapsed="false">
      <c r="B20" s="20" t="s">
        <v>145</v>
      </c>
    </row>
    <row r="21" customFormat="false" ht="37.5" hidden="false" customHeight="true" outlineLevel="0" collapsed="false">
      <c r="B21" s="24" t="s">
        <v>146</v>
      </c>
      <c r="C21" s="24"/>
      <c r="D21" s="24"/>
      <c r="E21" s="24"/>
      <c r="F21" s="24"/>
    </row>
    <row r="22" customFormat="false" ht="15" hidden="false" customHeight="true" outlineLevel="0" collapsed="false">
      <c r="B22" s="22" t="s">
        <v>147</v>
      </c>
      <c r="D22" s="22" t="s">
        <v>148</v>
      </c>
    </row>
    <row r="23" customFormat="false" ht="15" hidden="false" customHeight="true" outlineLevel="0" collapsed="false">
      <c r="B23" s="23" t="s">
        <v>149</v>
      </c>
      <c r="D23" s="23" t="s">
        <v>150</v>
      </c>
    </row>
    <row r="24" customFormat="false" ht="15" hidden="false" customHeight="true" outlineLevel="0" collapsed="false">
      <c r="B24" s="23" t="s">
        <v>151</v>
      </c>
      <c r="D24" s="23" t="s">
        <v>152</v>
      </c>
    </row>
    <row r="25" customFormat="false" ht="15" hidden="false" customHeight="true" outlineLevel="0" collapsed="false">
      <c r="B25" s="23" t="s">
        <v>153</v>
      </c>
      <c r="D25" s="23" t="s">
        <v>154</v>
      </c>
    </row>
    <row r="26" customFormat="false" ht="15" hidden="false" customHeight="true" outlineLevel="0" collapsed="false">
      <c r="B26" s="23" t="s">
        <v>155</v>
      </c>
      <c r="D26" s="23" t="s">
        <v>155</v>
      </c>
    </row>
    <row r="27" customFormat="false" ht="15" hidden="false" customHeight="true" outlineLevel="0" collapsed="false">
      <c r="B27" s="23" t="s">
        <v>156</v>
      </c>
      <c r="D27" s="23" t="s">
        <v>157</v>
      </c>
    </row>
    <row r="28" customFormat="false" ht="15" hidden="false" customHeight="true" outlineLevel="0" collapsed="false">
      <c r="B28" s="23" t="s">
        <v>158</v>
      </c>
      <c r="D28" s="23" t="s">
        <v>159</v>
      </c>
    </row>
    <row r="29" customFormat="false" ht="15" hidden="false" customHeight="true" outlineLevel="0" collapsed="false">
      <c r="B29" s="23" t="s">
        <v>160</v>
      </c>
      <c r="D29" s="23" t="s">
        <v>161</v>
      </c>
    </row>
    <row r="30" customFormat="false" ht="15" hidden="false" customHeight="true" outlineLevel="0" collapsed="false">
      <c r="B30" s="23" t="s">
        <v>162</v>
      </c>
      <c r="D30" s="23" t="s">
        <v>163</v>
      </c>
    </row>
    <row r="31" customFormat="false" ht="15" hidden="false" customHeight="true" outlineLevel="0" collapsed="false">
      <c r="B31" s="23"/>
      <c r="D31" s="23"/>
    </row>
    <row r="32" customFormat="false" ht="15" hidden="false" customHeight="true" outlineLevel="0" collapsed="false">
      <c r="B32" s="23"/>
      <c r="D32" s="23"/>
    </row>
    <row r="33" customFormat="false" ht="15" hidden="false" customHeight="true" outlineLevel="0" collapsed="false"/>
    <row r="34" customFormat="false" ht="15" hidden="false" customHeight="true" outlineLevel="0" collapsed="false">
      <c r="B34" s="20" t="s">
        <v>164</v>
      </c>
    </row>
    <row r="35" customFormat="false" ht="15" hidden="false" customHeight="true" outlineLevel="0" collapsed="false">
      <c r="B35" s="22" t="s">
        <v>148</v>
      </c>
      <c r="D35" s="25" t="s">
        <v>165</v>
      </c>
      <c r="E35" s="25"/>
      <c r="F35" s="25"/>
    </row>
    <row r="36" customFormat="false" ht="15" hidden="false" customHeight="true" outlineLevel="0" collapsed="false">
      <c r="B36" s="26" t="s">
        <v>150</v>
      </c>
      <c r="D36" s="27" t="s">
        <v>166</v>
      </c>
      <c r="E36" s="27"/>
      <c r="F36" s="27"/>
    </row>
    <row r="37" customFormat="false" ht="15" hidden="false" customHeight="true" outlineLevel="0" collapsed="false">
      <c r="B37" s="26" t="s">
        <v>152</v>
      </c>
      <c r="D37" s="27" t="s">
        <v>167</v>
      </c>
      <c r="E37" s="27"/>
      <c r="F37" s="27"/>
    </row>
    <row r="38" customFormat="false" ht="15" hidden="false" customHeight="true" outlineLevel="0" collapsed="false">
      <c r="B38" s="26" t="s">
        <v>154</v>
      </c>
      <c r="D38" s="27" t="s">
        <v>168</v>
      </c>
      <c r="E38" s="27"/>
      <c r="F38" s="27"/>
    </row>
    <row r="39" customFormat="false" ht="15" hidden="false" customHeight="true" outlineLevel="0" collapsed="false">
      <c r="B39" s="26" t="s">
        <v>155</v>
      </c>
      <c r="D39" s="27" t="s">
        <v>169</v>
      </c>
      <c r="E39" s="27"/>
      <c r="F39" s="27"/>
    </row>
    <row r="40" customFormat="false" ht="15" hidden="false" customHeight="true" outlineLevel="0" collapsed="false">
      <c r="B40" s="26" t="s">
        <v>157</v>
      </c>
      <c r="D40" s="27" t="s">
        <v>170</v>
      </c>
      <c r="E40" s="27"/>
      <c r="F40" s="27"/>
    </row>
    <row r="41" customFormat="false" ht="15" hidden="false" customHeight="true" outlineLevel="0" collapsed="false">
      <c r="B41" s="26" t="s">
        <v>159</v>
      </c>
      <c r="D41" s="27" t="s">
        <v>171</v>
      </c>
      <c r="E41" s="27"/>
      <c r="F41" s="27"/>
    </row>
    <row r="42" customFormat="false" ht="15" hidden="false" customHeight="true" outlineLevel="0" collapsed="false">
      <c r="B42" s="26" t="s">
        <v>172</v>
      </c>
      <c r="D42" s="27" t="s">
        <v>173</v>
      </c>
      <c r="E42" s="27"/>
      <c r="F42" s="27"/>
    </row>
    <row r="43" customFormat="false" ht="15" hidden="false" customHeight="true" outlineLevel="0" collapsed="false">
      <c r="B43" s="26" t="s">
        <v>161</v>
      </c>
      <c r="D43" s="27" t="s">
        <v>174</v>
      </c>
      <c r="E43" s="27"/>
      <c r="F43" s="27"/>
    </row>
    <row r="44" customFormat="false" ht="15" hidden="false" customHeight="true" outlineLevel="0" collapsed="false">
      <c r="B44" s="26" t="s">
        <v>163</v>
      </c>
      <c r="D44" s="27" t="s">
        <v>175</v>
      </c>
      <c r="E44" s="27"/>
      <c r="F44" s="27"/>
    </row>
    <row r="45" customFormat="false" ht="15" hidden="false" customHeight="true" outlineLevel="0" collapsed="false"/>
    <row r="46" customFormat="false" ht="15" hidden="false" customHeight="true" outlineLevel="0" collapsed="false">
      <c r="B46" s="20" t="s">
        <v>176</v>
      </c>
      <c r="D46" s="20" t="s">
        <v>177</v>
      </c>
    </row>
    <row r="47" customFormat="false" ht="27.75" hidden="false" customHeight="true" outlineLevel="0" collapsed="false">
      <c r="B47" s="21" t="s">
        <v>178</v>
      </c>
      <c r="D47" s="21" t="s">
        <v>179</v>
      </c>
    </row>
    <row r="48" customFormat="false" ht="15" hidden="false" customHeight="true" outlineLevel="0" collapsed="false">
      <c r="B48" s="22" t="s">
        <v>180</v>
      </c>
      <c r="D48" s="22" t="s">
        <v>181</v>
      </c>
    </row>
    <row r="49" customFormat="false" ht="15" hidden="false" customHeight="true" outlineLevel="0" collapsed="false">
      <c r="B49" s="23" t="s">
        <v>182</v>
      </c>
      <c r="D49" s="23" t="s">
        <v>183</v>
      </c>
    </row>
    <row r="50" customFormat="false" ht="15" hidden="false" customHeight="true" outlineLevel="0" collapsed="false">
      <c r="B50" s="23" t="s">
        <v>184</v>
      </c>
      <c r="D50" s="23" t="s">
        <v>185</v>
      </c>
    </row>
    <row r="51" customFormat="false" ht="15" hidden="false" customHeight="true" outlineLevel="0" collapsed="false">
      <c r="B51" s="23" t="s">
        <v>186</v>
      </c>
      <c r="D51" s="23" t="s">
        <v>187</v>
      </c>
    </row>
    <row r="52" customFormat="false" ht="15" hidden="false" customHeight="true" outlineLevel="0" collapsed="false">
      <c r="B52" s="23" t="s">
        <v>188</v>
      </c>
      <c r="D52" s="23" t="s">
        <v>189</v>
      </c>
    </row>
    <row r="53" customFormat="false" ht="15" hidden="false" customHeight="true" outlineLevel="0" collapsed="false">
      <c r="B53" s="23" t="s">
        <v>190</v>
      </c>
      <c r="D53" s="23" t="s">
        <v>191</v>
      </c>
    </row>
    <row r="54" customFormat="false" ht="15" hidden="false" customHeight="true" outlineLevel="0" collapsed="false">
      <c r="B54" s="23" t="s">
        <v>192</v>
      </c>
      <c r="D54" s="23" t="s">
        <v>193</v>
      </c>
    </row>
    <row r="55" customFormat="false" ht="15" hidden="false" customHeight="true" outlineLevel="0" collapsed="false">
      <c r="B55" s="23" t="s">
        <v>144</v>
      </c>
      <c r="D55" s="23" t="s">
        <v>194</v>
      </c>
    </row>
    <row r="56" customFormat="false" ht="15" hidden="false" customHeight="true" outlineLevel="0" collapsed="false">
      <c r="B56" s="23"/>
      <c r="D56" s="23" t="s">
        <v>195</v>
      </c>
    </row>
    <row r="57" customFormat="false" ht="15" hidden="false" customHeight="true" outlineLevel="0" collapsed="false">
      <c r="B57" s="23"/>
      <c r="D57" s="23" t="s">
        <v>196</v>
      </c>
    </row>
    <row r="58" customFormat="false" ht="15" hidden="false" customHeight="true" outlineLevel="0" collapsed="false">
      <c r="B58" s="23"/>
      <c r="D58" s="23" t="s">
        <v>197</v>
      </c>
    </row>
    <row r="59" customFormat="false" ht="15" hidden="false" customHeight="true" outlineLevel="0" collapsed="false">
      <c r="D59" s="23" t="s">
        <v>144</v>
      </c>
    </row>
    <row r="60" customFormat="false" ht="15" hidden="false" customHeight="true" outlineLevel="0" collapsed="false">
      <c r="D60" s="23"/>
    </row>
    <row r="61" customFormat="false" ht="15" hidden="false" customHeight="true" outlineLevel="0" collapsed="false">
      <c r="D61" s="23"/>
    </row>
    <row r="62" customFormat="false" ht="15" hidden="false" customHeight="true" outlineLevel="0" collapsed="false">
      <c r="D62" s="23"/>
    </row>
    <row r="63" customFormat="false" ht="15" hidden="false" customHeight="true" outlineLevel="0" collapsed="false">
      <c r="D63" s="23"/>
    </row>
    <row r="64" customFormat="false" ht="15" hidden="false" customHeight="true" outlineLevel="0" collapsed="false"/>
    <row r="65" customFormat="false" ht="15" hidden="false" customHeight="true" outlineLevel="0" collapsed="false">
      <c r="B65" s="20" t="s">
        <v>198</v>
      </c>
    </row>
    <row r="66" customFormat="false" ht="15" hidden="false" customHeight="true" outlineLevel="0" collapsed="false">
      <c r="B66" s="22" t="s">
        <v>199</v>
      </c>
      <c r="D66" s="22" t="s">
        <v>200</v>
      </c>
      <c r="F66" s="22" t="s">
        <v>201</v>
      </c>
    </row>
    <row r="67" customFormat="false" ht="21.75" hidden="false" customHeight="true" outlineLevel="0" collapsed="false">
      <c r="B67" s="26" t="s">
        <v>202</v>
      </c>
      <c r="D67" s="28" t="s">
        <v>203</v>
      </c>
      <c r="F67" s="27" t="s">
        <v>204</v>
      </c>
    </row>
    <row r="68" customFormat="false" ht="21.75" hidden="false" customHeight="true" outlineLevel="0" collapsed="false">
      <c r="B68" s="26" t="s">
        <v>205</v>
      </c>
      <c r="D68" s="28" t="s">
        <v>88</v>
      </c>
      <c r="F68" s="27" t="s">
        <v>206</v>
      </c>
    </row>
    <row r="69" customFormat="false" ht="21.75" hidden="false" customHeight="true" outlineLevel="0" collapsed="false">
      <c r="B69" s="26" t="s">
        <v>207</v>
      </c>
      <c r="D69" s="28" t="s">
        <v>90</v>
      </c>
      <c r="F69" s="27" t="s">
        <v>208</v>
      </c>
    </row>
    <row r="70" customFormat="false" ht="21.75" hidden="false" customHeight="true" outlineLevel="0" collapsed="false">
      <c r="B70" s="26" t="s">
        <v>209</v>
      </c>
      <c r="D70" s="28" t="s">
        <v>210</v>
      </c>
      <c r="F70" s="27" t="s">
        <v>211</v>
      </c>
    </row>
    <row r="71" customFormat="false" ht="15" hidden="false" customHeight="true" outlineLevel="0" collapsed="false"/>
    <row r="72" customFormat="false" ht="15" hidden="false" customHeight="true" outlineLevel="0" collapsed="false">
      <c r="B72" s="20" t="s">
        <v>212</v>
      </c>
    </row>
    <row r="73" customFormat="false" ht="15" hidden="false" customHeight="true" outlineLevel="0" collapsed="false">
      <c r="B73" s="29" t="s">
        <v>213</v>
      </c>
    </row>
    <row r="74" customFormat="false" ht="15" hidden="false" customHeight="true" outlineLevel="0" collapsed="false">
      <c r="B74" s="29" t="s">
        <v>214</v>
      </c>
    </row>
    <row r="75" customFormat="false" ht="15" hidden="false" customHeight="true" outlineLevel="0" collapsed="false">
      <c r="B75" s="29" t="s">
        <v>215</v>
      </c>
    </row>
    <row r="76" customFormat="false" ht="15" hidden="false" customHeight="true" outlineLevel="0" collapsed="false">
      <c r="B76" s="29" t="s">
        <v>216</v>
      </c>
    </row>
    <row r="77" customFormat="false" ht="15" hidden="false" customHeight="true" outlineLevel="0" collapsed="false">
      <c r="B77" s="29" t="s">
        <v>217</v>
      </c>
    </row>
    <row r="78" customFormat="false" ht="15" hidden="false" customHeight="true" outlineLevel="0" collapsed="false"/>
    <row r="79" customFormat="false" ht="15" hidden="false" customHeight="true" outlineLevel="0" collapsed="false"/>
    <row r="80" customFormat="false" ht="15" hidden="false" customHeight="true" outlineLevel="0" collapsed="false"/>
    <row r="81" customFormat="false" ht="15" hidden="false" customHeight="true" outlineLevel="0" collapsed="false"/>
    <row r="82" customFormat="false" ht="15" hidden="false" customHeight="true" outlineLevel="0" collapsed="false"/>
    <row r="83" customFormat="false" ht="15" hidden="false" customHeight="true" outlineLevel="0" collapsed="false"/>
    <row r="84" customFormat="false" ht="15" hidden="false" customHeight="true" outlineLevel="0" collapsed="false"/>
    <row r="85" customFormat="false" ht="15" hidden="false" customHeight="true" outlineLevel="0" collapsed="false"/>
    <row r="86" customFormat="false" ht="15" hidden="false" customHeight="true" outlineLevel="0" collapsed="false"/>
    <row r="87" customFormat="false" ht="15" hidden="false" customHeight="true" outlineLevel="0" collapsed="false"/>
    <row r="88" customFormat="false" ht="15" hidden="false" customHeight="true" outlineLevel="0" collapsed="false"/>
    <row r="89" customFormat="false" ht="15" hidden="false" customHeight="true" outlineLevel="0" collapsed="false"/>
    <row r="90" customFormat="false" ht="15" hidden="false" customHeight="true" outlineLevel="0" collapsed="false"/>
    <row r="91" customFormat="false" ht="15" hidden="false" customHeight="true" outlineLevel="0" collapsed="false"/>
    <row r="92" customFormat="false" ht="15" hidden="false" customHeight="true" outlineLevel="0" collapsed="false"/>
    <row r="93" customFormat="false" ht="15" hidden="false" customHeight="true" outlineLevel="0" collapsed="false"/>
    <row r="94" customFormat="false" ht="15" hidden="false" customHeight="true" outlineLevel="0" collapsed="false"/>
    <row r="95" customFormat="false" ht="15" hidden="false" customHeight="true" outlineLevel="0" collapsed="false"/>
    <row r="96" customFormat="false" ht="15" hidden="false" customHeight="true" outlineLevel="0" collapsed="false"/>
    <row r="97" customFormat="false" ht="15" hidden="false" customHeight="true" outlineLevel="0" collapsed="false"/>
    <row r="98" customFormat="false" ht="15" hidden="false" customHeight="true" outlineLevel="0" collapsed="false"/>
    <row r="99" customFormat="false" ht="15" hidden="false" customHeight="true" outlineLevel="0" collapsed="false"/>
    <row r="100" customFormat="false" ht="15" hidden="false" customHeight="true" outlineLevel="0" collapsed="false"/>
  </sheetData>
  <mergeCells count="11">
    <mergeCell ref="B21:F21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</mergeCells>
  <conditionalFormatting sqref="D23:D32">
    <cfRule type="expression" priority="2" aboveAverage="0" equalAverage="0" bottom="0" percent="0" rank="0" text="" dxfId="0">
      <formula>AND($B23&lt;&gt;"",$D23="")</formula>
    </cfRule>
  </conditionalFormatting>
  <conditionalFormatting sqref="B23:B32">
    <cfRule type="expression" priority="3" aboveAverage="0" equalAverage="0" bottom="0" percent="0" rank="0" text="" dxfId="0">
      <formula>AND($B23&lt;&gt;"",COUNTIF($B$23:$B$32,$B23)&gt;1)</formula>
    </cfRule>
  </conditionalFormatting>
  <dataValidations count="2">
    <dataValidation allowBlank="true" errorStyle="stop" operator="between" prompt="Select your CalAIM service type" promptTitle="Service Type" showDropDown="false" showErrorMessage="false" showInputMessage="false" sqref="F3" type="list">
      <formula1>"ECM,Housing Navigation,Tenancy Sustaining Services,Community Supports,Other"</formula1>
      <formula2>0</formula2>
    </dataValidation>
    <dataValidation allowBlank="true" error="Pick one of the fixed categories listed below." errorStyle="stop" errorTitle="Category" operator="between" showDropDown="false" showErrorMessage="true" showInputMessage="false" sqref="D23:D32" type="list">
      <formula1>$B$36:$B$44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8A9E"/>
    <pageSetUpPr fitToPage="false"/>
  </sheetPr>
  <dimension ref="A1:BL35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71484375" defaultRowHeight="14.2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14"/>
    <col collapsed="false" customWidth="true" hidden="false" outlineLevel="0" max="3" min="3" style="1" width="13"/>
    <col collapsed="false" customWidth="true" hidden="false" outlineLevel="0" max="5" min="4" style="1" width="22"/>
    <col collapsed="false" customWidth="true" hidden="false" outlineLevel="0" max="6" min="6" style="1" width="16"/>
    <col collapsed="false" customWidth="true" hidden="false" outlineLevel="0" max="8" min="7" style="1" width="13"/>
    <col collapsed="false" customWidth="true" hidden="false" outlineLevel="0" max="9" min="9" style="1" width="18"/>
    <col collapsed="false" customWidth="true" hidden="false" outlineLevel="0" max="13" min="10" style="1" width="12"/>
    <col collapsed="false" customWidth="true" hidden="false" outlineLevel="0" max="14" min="14" style="1" width="14"/>
    <col collapsed="false" customWidth="true" hidden="false" outlineLevel="0" max="15" min="15" style="1" width="24"/>
    <col collapsed="false" customWidth="true" hidden="false" outlineLevel="0" max="16" min="16" style="1" width="12"/>
    <col collapsed="false" customWidth="true" hidden="false" outlineLevel="0" max="17" min="17" style="1" width="14"/>
    <col collapsed="false" customWidth="true" hidden="false" outlineLevel="0" max="18" min="18" style="1" width="24"/>
    <col collapsed="false" customWidth="true" hidden="false" outlineLevel="0" max="19" min="19" style="1" width="12"/>
    <col collapsed="false" customWidth="true" hidden="false" outlineLevel="0" max="20" min="20" style="1" width="14"/>
    <col collapsed="false" customWidth="true" hidden="false" outlineLevel="0" max="21" min="21" style="1" width="24"/>
    <col collapsed="false" customWidth="true" hidden="false" outlineLevel="0" max="22" min="22" style="1" width="12"/>
    <col collapsed="false" customWidth="true" hidden="false" outlineLevel="0" max="23" min="23" style="1" width="14"/>
    <col collapsed="false" customWidth="true" hidden="false" outlineLevel="0" max="24" min="24" style="1" width="24"/>
    <col collapsed="false" customWidth="true" hidden="true" outlineLevel="0" max="25" min="25" style="1" width="12"/>
    <col collapsed="false" customWidth="true" hidden="true" outlineLevel="0" max="26" min="26" style="1" width="14"/>
    <col collapsed="false" customWidth="true" hidden="true" outlineLevel="0" max="27" min="27" style="1" width="24"/>
    <col collapsed="false" customWidth="true" hidden="true" outlineLevel="0" max="28" min="28" style="1" width="12"/>
    <col collapsed="false" customWidth="true" hidden="true" outlineLevel="0" max="29" min="29" style="1" width="14"/>
    <col collapsed="false" customWidth="true" hidden="true" outlineLevel="0" max="30" min="30" style="1" width="24"/>
    <col collapsed="false" customWidth="true" hidden="true" outlineLevel="0" max="31" min="31" style="1" width="12"/>
    <col collapsed="false" customWidth="true" hidden="true" outlineLevel="0" max="32" min="32" style="1" width="14"/>
    <col collapsed="false" customWidth="true" hidden="true" outlineLevel="0" max="33" min="33" style="1" width="24"/>
    <col collapsed="false" customWidth="true" hidden="true" outlineLevel="0" max="34" min="34" style="1" width="12"/>
    <col collapsed="false" customWidth="true" hidden="true" outlineLevel="0" max="35" min="35" style="1" width="14"/>
    <col collapsed="false" customWidth="true" hidden="true" outlineLevel="0" max="36" min="36" style="1" width="24"/>
    <col collapsed="false" customWidth="true" hidden="true" outlineLevel="0" max="37" min="37" style="1" width="12"/>
    <col collapsed="false" customWidth="true" hidden="true" outlineLevel="0" max="38" min="38" style="1" width="14"/>
    <col collapsed="false" customWidth="true" hidden="true" outlineLevel="0" max="39" min="39" style="1" width="24"/>
    <col collapsed="false" customWidth="true" hidden="true" outlineLevel="0" max="40" min="40" style="1" width="12"/>
    <col collapsed="false" customWidth="true" hidden="true" outlineLevel="0" max="41" min="41" style="1" width="14"/>
    <col collapsed="false" customWidth="true" hidden="true" outlineLevel="0" max="42" min="42" style="1" width="24"/>
    <col collapsed="false" customWidth="true" hidden="true" outlineLevel="0" max="43" min="43" style="1" width="12"/>
    <col collapsed="false" customWidth="true" hidden="true" outlineLevel="0" max="44" min="44" style="1" width="14"/>
    <col collapsed="false" customWidth="true" hidden="true" outlineLevel="0" max="45" min="45" style="1" width="24"/>
    <col collapsed="false" customWidth="true" hidden="true" outlineLevel="0" max="46" min="46" style="1" width="12"/>
    <col collapsed="false" customWidth="true" hidden="true" outlineLevel="0" max="47" min="47" style="1" width="14"/>
    <col collapsed="false" customWidth="true" hidden="true" outlineLevel="0" max="48" min="48" style="1" width="24"/>
    <col collapsed="false" customWidth="true" hidden="true" outlineLevel="0" max="49" min="49" style="1" width="12"/>
    <col collapsed="false" customWidth="true" hidden="true" outlineLevel="0" max="50" min="50" style="1" width="14"/>
    <col collapsed="false" customWidth="true" hidden="true" outlineLevel="0" max="51" min="51" style="1" width="24"/>
    <col collapsed="false" customWidth="true" hidden="true" outlineLevel="0" max="52" min="52" style="1" width="12"/>
    <col collapsed="false" customWidth="true" hidden="true" outlineLevel="0" max="53" min="53" style="1" width="14"/>
    <col collapsed="false" customWidth="true" hidden="true" outlineLevel="0" max="54" min="54" style="1" width="24"/>
    <col collapsed="false" customWidth="true" hidden="true" outlineLevel="0" max="55" min="55" style="1" width="12"/>
    <col collapsed="false" customWidth="true" hidden="true" outlineLevel="0" max="56" min="56" style="1" width="14"/>
    <col collapsed="false" customWidth="true" hidden="true" outlineLevel="0" max="57" min="57" style="1" width="24"/>
    <col collapsed="false" customWidth="true" hidden="false" outlineLevel="0" max="58" min="58" style="1" width="14"/>
    <col collapsed="false" customWidth="true" hidden="false" outlineLevel="0" max="59" min="59" style="1" width="20"/>
    <col collapsed="false" customWidth="true" hidden="false" outlineLevel="0" max="60" min="60" style="1" width="18"/>
    <col collapsed="false" customWidth="true" hidden="false" outlineLevel="0" max="61" min="61" style="1" width="15"/>
    <col collapsed="false" customWidth="true" hidden="false" outlineLevel="0" max="62" min="62" style="0" width="15"/>
    <col collapsed="false" customWidth="true" hidden="false" outlineLevel="0" max="63" min="63" style="0" width="84.15"/>
    <col collapsed="false" customWidth="true" hidden="true" outlineLevel="0" max="64" min="64" style="0" width="24"/>
  </cols>
  <sheetData>
    <row r="1" customFormat="false" ht="17.25" hidden="false" customHeight="true" outlineLevel="0" collapsed="false">
      <c r="A1" s="30" t="s">
        <v>218</v>
      </c>
      <c r="B1" s="30"/>
      <c r="C1" s="30"/>
      <c r="E1" s="31" t="s">
        <v>219</v>
      </c>
    </row>
    <row r="2" customFormat="false" ht="15" hidden="false" customHeight="true" outlineLevel="0" collapsed="false">
      <c r="A2" s="32" t="s">
        <v>220</v>
      </c>
      <c r="B2" s="32"/>
      <c r="C2" s="32"/>
      <c r="D2" s="33" t="n">
        <v>4</v>
      </c>
      <c r="E2" s="34" t="s">
        <v>221</v>
      </c>
    </row>
    <row r="3" customFormat="false" ht="19.5" hidden="false" customHeight="true" outlineLevel="0" collapsed="false">
      <c r="A3" s="35" t="s">
        <v>222</v>
      </c>
      <c r="B3" s="35"/>
      <c r="C3" s="35"/>
      <c r="D3" s="35"/>
      <c r="E3" s="35"/>
      <c r="F3" s="35"/>
      <c r="G3" s="35" t="s">
        <v>223</v>
      </c>
      <c r="H3" s="35"/>
      <c r="I3" s="35"/>
      <c r="J3" s="35"/>
      <c r="K3" s="35"/>
      <c r="L3" s="35"/>
      <c r="M3" s="36" t="s">
        <v>224</v>
      </c>
      <c r="N3" s="36"/>
      <c r="O3" s="36"/>
      <c r="P3" s="37" t="s">
        <v>225</v>
      </c>
      <c r="Q3" s="37"/>
      <c r="R3" s="37"/>
      <c r="S3" s="36" t="s">
        <v>226</v>
      </c>
      <c r="T3" s="36"/>
      <c r="U3" s="36"/>
      <c r="V3" s="37" t="s">
        <v>227</v>
      </c>
      <c r="W3" s="37"/>
      <c r="X3" s="37"/>
      <c r="Y3" s="36" t="s">
        <v>228</v>
      </c>
      <c r="Z3" s="36"/>
      <c r="AA3" s="36"/>
      <c r="AB3" s="37" t="s">
        <v>229</v>
      </c>
      <c r="AC3" s="37"/>
      <c r="AD3" s="37"/>
      <c r="AE3" s="36" t="s">
        <v>230</v>
      </c>
      <c r="AF3" s="36"/>
      <c r="AG3" s="36"/>
      <c r="AH3" s="37" t="s">
        <v>231</v>
      </c>
      <c r="AI3" s="37"/>
      <c r="AJ3" s="37"/>
      <c r="AK3" s="36" t="s">
        <v>232</v>
      </c>
      <c r="AL3" s="36"/>
      <c r="AM3" s="36"/>
      <c r="AN3" s="37" t="s">
        <v>233</v>
      </c>
      <c r="AO3" s="37"/>
      <c r="AP3" s="37"/>
      <c r="AQ3" s="36" t="s">
        <v>234</v>
      </c>
      <c r="AR3" s="36"/>
      <c r="AS3" s="36"/>
      <c r="AT3" s="37" t="s">
        <v>235</v>
      </c>
      <c r="AU3" s="37"/>
      <c r="AV3" s="37"/>
      <c r="AW3" s="36" t="s">
        <v>236</v>
      </c>
      <c r="AX3" s="36"/>
      <c r="AY3" s="36"/>
      <c r="AZ3" s="37" t="s">
        <v>237</v>
      </c>
      <c r="BA3" s="37"/>
      <c r="BB3" s="37"/>
      <c r="BC3" s="36" t="s">
        <v>238</v>
      </c>
      <c r="BD3" s="36"/>
      <c r="BE3" s="36"/>
      <c r="BF3" s="38" t="s">
        <v>239</v>
      </c>
      <c r="BG3" s="38"/>
      <c r="BH3" s="38"/>
      <c r="BI3" s="35" t="s">
        <v>240</v>
      </c>
      <c r="BJ3" s="35"/>
      <c r="BK3" s="38" t="s">
        <v>241</v>
      </c>
    </row>
    <row r="4" customFormat="false" ht="31.5" hidden="false" customHeight="true" outlineLevel="0" collapsed="false">
      <c r="A4" s="39" t="s">
        <v>242</v>
      </c>
      <c r="B4" s="39" t="s">
        <v>243</v>
      </c>
      <c r="C4" s="39" t="s">
        <v>244</v>
      </c>
      <c r="D4" s="39" t="s">
        <v>245</v>
      </c>
      <c r="E4" s="39" t="s">
        <v>246</v>
      </c>
      <c r="F4" s="39" t="s">
        <v>134</v>
      </c>
      <c r="G4" s="39" t="s">
        <v>247</v>
      </c>
      <c r="H4" s="39" t="s">
        <v>248</v>
      </c>
      <c r="I4" s="39" t="s">
        <v>249</v>
      </c>
      <c r="J4" s="39" t="s">
        <v>250</v>
      </c>
      <c r="K4" s="39" t="s">
        <v>251</v>
      </c>
      <c r="L4" s="39" t="s">
        <v>252</v>
      </c>
      <c r="M4" s="40" t="s">
        <v>253</v>
      </c>
      <c r="N4" s="40" t="s">
        <v>180</v>
      </c>
      <c r="O4" s="40" t="s">
        <v>181</v>
      </c>
      <c r="P4" s="41" t="s">
        <v>253</v>
      </c>
      <c r="Q4" s="41" t="s">
        <v>180</v>
      </c>
      <c r="R4" s="41" t="s">
        <v>181</v>
      </c>
      <c r="S4" s="40" t="s">
        <v>253</v>
      </c>
      <c r="T4" s="40" t="s">
        <v>180</v>
      </c>
      <c r="U4" s="40" t="s">
        <v>181</v>
      </c>
      <c r="V4" s="41" t="s">
        <v>253</v>
      </c>
      <c r="W4" s="41" t="s">
        <v>180</v>
      </c>
      <c r="X4" s="41" t="s">
        <v>181</v>
      </c>
      <c r="Y4" s="40" t="s">
        <v>253</v>
      </c>
      <c r="Z4" s="40" t="s">
        <v>180</v>
      </c>
      <c r="AA4" s="40" t="s">
        <v>181</v>
      </c>
      <c r="AB4" s="41" t="s">
        <v>253</v>
      </c>
      <c r="AC4" s="41" t="s">
        <v>180</v>
      </c>
      <c r="AD4" s="41" t="s">
        <v>181</v>
      </c>
      <c r="AE4" s="40" t="s">
        <v>253</v>
      </c>
      <c r="AF4" s="40" t="s">
        <v>180</v>
      </c>
      <c r="AG4" s="40" t="s">
        <v>181</v>
      </c>
      <c r="AH4" s="41" t="s">
        <v>253</v>
      </c>
      <c r="AI4" s="41" t="s">
        <v>180</v>
      </c>
      <c r="AJ4" s="41" t="s">
        <v>181</v>
      </c>
      <c r="AK4" s="40" t="s">
        <v>253</v>
      </c>
      <c r="AL4" s="40" t="s">
        <v>180</v>
      </c>
      <c r="AM4" s="40" t="s">
        <v>181</v>
      </c>
      <c r="AN4" s="41" t="s">
        <v>253</v>
      </c>
      <c r="AO4" s="41" t="s">
        <v>180</v>
      </c>
      <c r="AP4" s="41" t="s">
        <v>181</v>
      </c>
      <c r="AQ4" s="40" t="s">
        <v>253</v>
      </c>
      <c r="AR4" s="40" t="s">
        <v>180</v>
      </c>
      <c r="AS4" s="40" t="s">
        <v>181</v>
      </c>
      <c r="AT4" s="41" t="s">
        <v>253</v>
      </c>
      <c r="AU4" s="41" t="s">
        <v>180</v>
      </c>
      <c r="AV4" s="41" t="s">
        <v>181</v>
      </c>
      <c r="AW4" s="40" t="s">
        <v>253</v>
      </c>
      <c r="AX4" s="40" t="s">
        <v>180</v>
      </c>
      <c r="AY4" s="40" t="s">
        <v>181</v>
      </c>
      <c r="AZ4" s="41" t="s">
        <v>253</v>
      </c>
      <c r="BA4" s="41" t="s">
        <v>180</v>
      </c>
      <c r="BB4" s="41" t="s">
        <v>181</v>
      </c>
      <c r="BC4" s="40" t="s">
        <v>253</v>
      </c>
      <c r="BD4" s="40" t="s">
        <v>180</v>
      </c>
      <c r="BE4" s="40" t="s">
        <v>181</v>
      </c>
      <c r="BF4" s="42" t="s">
        <v>52</v>
      </c>
      <c r="BG4" s="42" t="s">
        <v>54</v>
      </c>
      <c r="BH4" s="42" t="s">
        <v>56</v>
      </c>
      <c r="BI4" s="39" t="s">
        <v>254</v>
      </c>
      <c r="BJ4" s="39" t="s">
        <v>255</v>
      </c>
      <c r="BK4" s="42" t="s">
        <v>201</v>
      </c>
      <c r="BL4" s="42" t="s">
        <v>256</v>
      </c>
    </row>
    <row r="5" customFormat="false" ht="15" hidden="false" customHeight="true" outlineLevel="0" collapsed="false">
      <c r="A5" s="7" t="s">
        <v>257</v>
      </c>
      <c r="B5" s="7" t="s">
        <v>258</v>
      </c>
      <c r="C5" s="7" t="s">
        <v>259</v>
      </c>
      <c r="D5" s="43" t="s">
        <v>135</v>
      </c>
      <c r="E5" s="7" t="s">
        <v>153</v>
      </c>
      <c r="F5" s="7" t="s">
        <v>136</v>
      </c>
      <c r="G5" s="44" t="n">
        <v>45672</v>
      </c>
      <c r="H5" s="44" t="n">
        <v>45853</v>
      </c>
      <c r="I5" s="7" t="s">
        <v>260</v>
      </c>
      <c r="J5" s="7" t="s">
        <v>261</v>
      </c>
      <c r="K5" s="7" t="s">
        <v>262</v>
      </c>
      <c r="L5" s="44" t="n">
        <v>28571</v>
      </c>
      <c r="M5" s="45" t="n">
        <v>45673</v>
      </c>
      <c r="N5" s="46" t="s">
        <v>182</v>
      </c>
      <c r="O5" s="46" t="s">
        <v>193</v>
      </c>
      <c r="P5" s="45" t="n">
        <v>45677</v>
      </c>
      <c r="Q5" s="46" t="s">
        <v>182</v>
      </c>
      <c r="R5" s="46" t="s">
        <v>189</v>
      </c>
      <c r="S5" s="45" t="n">
        <v>45685</v>
      </c>
      <c r="T5" s="46" t="s">
        <v>188</v>
      </c>
      <c r="U5" s="46" t="s">
        <v>183</v>
      </c>
      <c r="V5" s="45"/>
      <c r="W5" s="46"/>
      <c r="X5" s="46"/>
      <c r="Y5" s="45"/>
      <c r="Z5" s="46"/>
      <c r="AA5" s="46"/>
      <c r="AB5" s="45"/>
      <c r="AC5" s="46"/>
      <c r="AD5" s="46"/>
      <c r="AE5" s="45"/>
      <c r="AF5" s="46"/>
      <c r="AG5" s="46"/>
      <c r="AH5" s="45"/>
      <c r="AI5" s="46"/>
      <c r="AJ5" s="46"/>
      <c r="AK5" s="45"/>
      <c r="AL5" s="46"/>
      <c r="AM5" s="46"/>
      <c r="AN5" s="45"/>
      <c r="AO5" s="46"/>
      <c r="AP5" s="46"/>
      <c r="AQ5" s="45"/>
      <c r="AR5" s="46"/>
      <c r="AS5" s="46"/>
      <c r="AT5" s="45"/>
      <c r="AU5" s="46"/>
      <c r="AV5" s="46"/>
      <c r="AW5" s="45"/>
      <c r="AX5" s="46"/>
      <c r="AY5" s="46"/>
      <c r="AZ5" s="45"/>
      <c r="BA5" s="46"/>
      <c r="BB5" s="46"/>
      <c r="BC5" s="45"/>
      <c r="BD5" s="46"/>
      <c r="BE5" s="46"/>
      <c r="BF5" s="47" t="n">
        <f aca="false">COUNTA(M5,P5,S5,V5,Y5,AB5,AE5,AH5,AK5,AN5,AQ5,AT5,AW5,AZ5,BC5)</f>
        <v>3</v>
      </c>
      <c r="BG5" s="48" t="n">
        <f aca="true">IF(BF5&gt;0,TODAY()-MAX(M5,P5,S5,V5,Y5,AB5,AE5,AH5,AK5,AN5,AQ5,AT5,AW5,AZ5,BC5),"")</f>
        <v>609</v>
      </c>
      <c r="BH5" s="48" t="n">
        <f aca="false">IF(AND(G5&lt;&gt;"",M5&lt;&gt;""),M5-G5,"")</f>
        <v>1</v>
      </c>
      <c r="BI5" s="44"/>
      <c r="BJ5" s="44"/>
      <c r="BK5" s="7" t="s">
        <v>263</v>
      </c>
      <c r="BL5" s="49" t="str">
        <f aca="false">IF(E5="","",IFERROR(IF(INDEX(Setup!$D$23:$D$32,MATCH(E5,Setup!$B$23:$B$32,0))="","Unmapped",INDEX(Setup!$D$23:$D$32,MATCH(E5,Setup!$B$23:$B$32,0))),"Unmapped"))</f>
        <v>Open - Engaged</v>
      </c>
    </row>
    <row r="6" customFormat="false" ht="15" hidden="false" customHeight="true" outlineLevel="0" collapsed="false">
      <c r="A6" s="50"/>
      <c r="B6" s="50"/>
      <c r="C6" s="50"/>
      <c r="D6" s="50"/>
      <c r="E6" s="50"/>
      <c r="F6" s="50"/>
      <c r="G6" s="51"/>
      <c r="H6" s="51"/>
      <c r="I6" s="50"/>
      <c r="J6" s="50"/>
      <c r="K6" s="50"/>
      <c r="L6" s="51"/>
      <c r="M6" s="51"/>
      <c r="N6" s="50"/>
      <c r="O6" s="50"/>
      <c r="P6" s="51"/>
      <c r="Q6" s="50"/>
      <c r="R6" s="50"/>
      <c r="S6" s="51"/>
      <c r="T6" s="50"/>
      <c r="U6" s="50"/>
      <c r="V6" s="51"/>
      <c r="W6" s="50"/>
      <c r="X6" s="52"/>
      <c r="Y6" s="51"/>
      <c r="Z6" s="50"/>
      <c r="AA6" s="50"/>
      <c r="AB6" s="51"/>
      <c r="AC6" s="50"/>
      <c r="AD6" s="50"/>
      <c r="AE6" s="51"/>
      <c r="AF6" s="50"/>
      <c r="AG6" s="50"/>
      <c r="AH6" s="51"/>
      <c r="AI6" s="50"/>
      <c r="AJ6" s="50"/>
      <c r="AK6" s="51"/>
      <c r="AL6" s="50"/>
      <c r="AM6" s="50"/>
      <c r="AN6" s="51"/>
      <c r="AO6" s="50"/>
      <c r="AP6" s="50"/>
      <c r="AQ6" s="51"/>
      <c r="AR6" s="50"/>
      <c r="AS6" s="50"/>
      <c r="AT6" s="51"/>
      <c r="AU6" s="50"/>
      <c r="AV6" s="50"/>
      <c r="AW6" s="51"/>
      <c r="AX6" s="50"/>
      <c r="AY6" s="50"/>
      <c r="AZ6" s="51"/>
      <c r="BA6" s="50"/>
      <c r="BB6" s="50"/>
      <c r="BC6" s="51"/>
      <c r="BD6" s="50"/>
      <c r="BE6" s="50"/>
      <c r="BF6" s="53" t="n">
        <f aca="false">COUNTA(M6,P6,S6,V6,Y6,AB6,AE6,AH6,AK6,AN6,AQ6,AT6,AW6,AZ6,BC6)</f>
        <v>0</v>
      </c>
      <c r="BG6" s="54" t="str">
        <f aca="true">IF(BF6&gt;0,TODAY()-MAX(M6,P6,S6,V6,Y6,AB6,AE6,AH6,AK6,AN6,AQ6,AT6,AW6,AZ6,BC6),"")</f>
        <v/>
      </c>
      <c r="BH6" s="54" t="str">
        <f aca="false">IF(AND(G6&lt;&gt;"",M6&lt;&gt;""),M6-G6,"")</f>
        <v/>
      </c>
      <c r="BI6" s="51"/>
      <c r="BJ6" s="51"/>
      <c r="BK6" s="55"/>
      <c r="BL6" s="56" t="str">
        <f aca="false">IF(E6="","",IFERROR(IF(INDEX(Setup!$D$23:$D$32,MATCH(E6,Setup!$B$23:$B$32,0))="","Unmapped",INDEX(Setup!$D$23:$D$32,MATCH(E6,Setup!$B$23:$B$32,0))),"Unmapped"))</f>
        <v/>
      </c>
    </row>
    <row r="7" customFormat="false" ht="15" hidden="false" customHeight="true" outlineLevel="0" collapsed="false">
      <c r="A7" s="57"/>
      <c r="B7" s="57"/>
      <c r="C7" s="57"/>
      <c r="D7" s="57"/>
      <c r="E7" s="57"/>
      <c r="F7" s="57"/>
      <c r="G7" s="58"/>
      <c r="H7" s="58"/>
      <c r="I7" s="57"/>
      <c r="J7" s="57"/>
      <c r="K7" s="57"/>
      <c r="L7" s="58"/>
      <c r="M7" s="58"/>
      <c r="N7" s="57"/>
      <c r="O7" s="57"/>
      <c r="P7" s="58"/>
      <c r="Q7" s="57"/>
      <c r="R7" s="57"/>
      <c r="S7" s="58"/>
      <c r="T7" s="57"/>
      <c r="U7" s="57"/>
      <c r="V7" s="58"/>
      <c r="W7" s="57"/>
      <c r="X7" s="59"/>
      <c r="Y7" s="58"/>
      <c r="Z7" s="57"/>
      <c r="AA7" s="57"/>
      <c r="AB7" s="58"/>
      <c r="AC7" s="57"/>
      <c r="AD7" s="57"/>
      <c r="AE7" s="58"/>
      <c r="AF7" s="57"/>
      <c r="AG7" s="57"/>
      <c r="AH7" s="58"/>
      <c r="AI7" s="57"/>
      <c r="AJ7" s="57"/>
      <c r="AK7" s="58"/>
      <c r="AL7" s="57"/>
      <c r="AM7" s="57"/>
      <c r="AN7" s="58"/>
      <c r="AO7" s="57"/>
      <c r="AP7" s="57"/>
      <c r="AQ7" s="58"/>
      <c r="AR7" s="57"/>
      <c r="AS7" s="57"/>
      <c r="AT7" s="58"/>
      <c r="AU7" s="57"/>
      <c r="AV7" s="57"/>
      <c r="AW7" s="58"/>
      <c r="AX7" s="57"/>
      <c r="AY7" s="57"/>
      <c r="AZ7" s="58"/>
      <c r="BA7" s="57"/>
      <c r="BB7" s="57"/>
      <c r="BC7" s="58"/>
      <c r="BD7" s="57"/>
      <c r="BE7" s="57"/>
      <c r="BF7" s="47" t="n">
        <f aca="false">COUNTA(M7,P7,S7,V7,Y7,AB7,AE7,AH7,AK7,AN7,AQ7,AT7,AW7,AZ7,BC7)</f>
        <v>0</v>
      </c>
      <c r="BG7" s="48" t="str">
        <f aca="true">IF(BF7&gt;0,TODAY()-MAX(M7,P7,S7,V7,Y7,AB7,AE7,AH7,AK7,AN7,AQ7,AT7,AW7,AZ7,BC7),"")</f>
        <v/>
      </c>
      <c r="BH7" s="48" t="str">
        <f aca="false">IF(AND(G7&lt;&gt;"",M7&lt;&gt;""),M7-G7,"")</f>
        <v/>
      </c>
      <c r="BI7" s="58"/>
      <c r="BJ7" s="58"/>
      <c r="BL7" s="49" t="str">
        <f aca="false">IF(E7="","",IFERROR(IF(INDEX(Setup!$D$23:$D$32,MATCH(E7,Setup!$B$23:$B$32,0))="","Unmapped",INDEX(Setup!$D$23:$D$32,MATCH(E7,Setup!$B$23:$B$32,0))),"Unmapped"))</f>
        <v/>
      </c>
    </row>
    <row r="8" customFormat="false" ht="15" hidden="false" customHeight="true" outlineLevel="0" collapsed="false">
      <c r="A8" s="50"/>
      <c r="B8" s="50"/>
      <c r="C8" s="50"/>
      <c r="D8" s="50"/>
      <c r="E8" s="50"/>
      <c r="F8" s="50"/>
      <c r="G8" s="51"/>
      <c r="H8" s="51"/>
      <c r="I8" s="50"/>
      <c r="J8" s="50"/>
      <c r="K8" s="50"/>
      <c r="L8" s="51"/>
      <c r="M8" s="51"/>
      <c r="N8" s="50"/>
      <c r="O8" s="50"/>
      <c r="P8" s="51"/>
      <c r="Q8" s="50"/>
      <c r="R8" s="50"/>
      <c r="S8" s="51"/>
      <c r="T8" s="50"/>
      <c r="U8" s="50"/>
      <c r="V8" s="51"/>
      <c r="W8" s="50"/>
      <c r="X8" s="52"/>
      <c r="Y8" s="51"/>
      <c r="Z8" s="50"/>
      <c r="AA8" s="50"/>
      <c r="AB8" s="51"/>
      <c r="AC8" s="50"/>
      <c r="AD8" s="50"/>
      <c r="AE8" s="51"/>
      <c r="AF8" s="50"/>
      <c r="AG8" s="50"/>
      <c r="AH8" s="51"/>
      <c r="AI8" s="50"/>
      <c r="AJ8" s="50"/>
      <c r="AK8" s="51"/>
      <c r="AL8" s="50"/>
      <c r="AM8" s="50"/>
      <c r="AN8" s="51"/>
      <c r="AO8" s="50"/>
      <c r="AP8" s="50"/>
      <c r="AQ8" s="51"/>
      <c r="AR8" s="50"/>
      <c r="AS8" s="50"/>
      <c r="AT8" s="51"/>
      <c r="AU8" s="50"/>
      <c r="AV8" s="50"/>
      <c r="AW8" s="51"/>
      <c r="AX8" s="50"/>
      <c r="AY8" s="50"/>
      <c r="AZ8" s="51"/>
      <c r="BA8" s="50"/>
      <c r="BB8" s="50"/>
      <c r="BC8" s="51"/>
      <c r="BD8" s="50"/>
      <c r="BE8" s="50"/>
      <c r="BF8" s="53" t="n">
        <f aca="false">COUNTA(M8,P8,S8,V8,Y8,AB8,AE8,AH8,AK8,AN8,AQ8,AT8,AW8,AZ8,BC8)</f>
        <v>0</v>
      </c>
      <c r="BG8" s="54" t="str">
        <f aca="true">IF(BF8&gt;0,TODAY()-MAX(M8,P8,S8,V8,Y8,AB8,AE8,AH8,AK8,AN8,AQ8,AT8,AW8,AZ8,BC8),"")</f>
        <v/>
      </c>
      <c r="BH8" s="54" t="str">
        <f aca="false">IF(AND(G8&lt;&gt;"",M8&lt;&gt;""),M8-G8,"")</f>
        <v/>
      </c>
      <c r="BI8" s="51"/>
      <c r="BJ8" s="51"/>
      <c r="BK8" s="55"/>
      <c r="BL8" s="56" t="str">
        <f aca="false">IF(E8="","",IFERROR(IF(INDEX(Setup!$D$23:$D$32,MATCH(E8,Setup!$B$23:$B$32,0))="","Unmapped",INDEX(Setup!$D$23:$D$32,MATCH(E8,Setup!$B$23:$B$32,0))),"Unmapped"))</f>
        <v/>
      </c>
    </row>
    <row r="9" customFormat="false" ht="15" hidden="false" customHeight="true" outlineLevel="0" collapsed="false">
      <c r="A9" s="57"/>
      <c r="B9" s="57"/>
      <c r="C9" s="57"/>
      <c r="D9" s="57"/>
      <c r="E9" s="57"/>
      <c r="F9" s="57"/>
      <c r="G9" s="58"/>
      <c r="H9" s="58"/>
      <c r="I9" s="57"/>
      <c r="J9" s="57"/>
      <c r="K9" s="57"/>
      <c r="L9" s="58"/>
      <c r="M9" s="58"/>
      <c r="N9" s="57"/>
      <c r="O9" s="57"/>
      <c r="P9" s="58"/>
      <c r="Q9" s="57"/>
      <c r="R9" s="57"/>
      <c r="S9" s="58"/>
      <c r="T9" s="57"/>
      <c r="U9" s="57"/>
      <c r="V9" s="58"/>
      <c r="W9" s="57"/>
      <c r="X9" s="59"/>
      <c r="Y9" s="58"/>
      <c r="Z9" s="57"/>
      <c r="AA9" s="57"/>
      <c r="AB9" s="58"/>
      <c r="AC9" s="57"/>
      <c r="AD9" s="57"/>
      <c r="AE9" s="58"/>
      <c r="AF9" s="57"/>
      <c r="AG9" s="57"/>
      <c r="AH9" s="58"/>
      <c r="AI9" s="57"/>
      <c r="AJ9" s="57"/>
      <c r="AK9" s="58"/>
      <c r="AL9" s="57"/>
      <c r="AM9" s="57"/>
      <c r="AN9" s="58"/>
      <c r="AO9" s="57"/>
      <c r="AP9" s="57"/>
      <c r="AQ9" s="58"/>
      <c r="AR9" s="57"/>
      <c r="AS9" s="57"/>
      <c r="AT9" s="58"/>
      <c r="AU9" s="57"/>
      <c r="AV9" s="57"/>
      <c r="AW9" s="58"/>
      <c r="AX9" s="57"/>
      <c r="AY9" s="57"/>
      <c r="AZ9" s="58"/>
      <c r="BA9" s="57"/>
      <c r="BB9" s="57"/>
      <c r="BC9" s="58"/>
      <c r="BD9" s="57"/>
      <c r="BE9" s="57"/>
      <c r="BF9" s="47" t="n">
        <f aca="false">COUNTA(M9,P9,S9,V9,Y9,AB9,AE9,AH9,AK9,AN9,AQ9,AT9,AW9,AZ9,BC9)</f>
        <v>0</v>
      </c>
      <c r="BG9" s="48" t="str">
        <f aca="true">IF(BF9&gt;0,TODAY()-MAX(M9,P9,S9,V9,Y9,AB9,AE9,AH9,AK9,AN9,AQ9,AT9,AW9,AZ9,BC9),"")</f>
        <v/>
      </c>
      <c r="BH9" s="48" t="str">
        <f aca="false">IF(AND(G9&lt;&gt;"",M9&lt;&gt;""),M9-G9,"")</f>
        <v/>
      </c>
      <c r="BI9" s="58"/>
      <c r="BJ9" s="58"/>
      <c r="BL9" s="49" t="str">
        <f aca="false">IF(E9="","",IFERROR(IF(INDEX(Setup!$D$23:$D$32,MATCH(E9,Setup!$B$23:$B$32,0))="","Unmapped",INDEX(Setup!$D$23:$D$32,MATCH(E9,Setup!$B$23:$B$32,0))),"Unmapped"))</f>
        <v/>
      </c>
    </row>
    <row r="10" customFormat="false" ht="15" hidden="false" customHeight="true" outlineLevel="0" collapsed="false">
      <c r="A10" s="50"/>
      <c r="B10" s="50"/>
      <c r="C10" s="50"/>
      <c r="D10" s="50"/>
      <c r="E10" s="50"/>
      <c r="F10" s="50"/>
      <c r="G10" s="51"/>
      <c r="H10" s="51"/>
      <c r="I10" s="50"/>
      <c r="J10" s="50"/>
      <c r="K10" s="50"/>
      <c r="L10" s="51"/>
      <c r="M10" s="51"/>
      <c r="N10" s="50"/>
      <c r="O10" s="50"/>
      <c r="P10" s="51"/>
      <c r="Q10" s="50"/>
      <c r="R10" s="50"/>
      <c r="S10" s="51"/>
      <c r="T10" s="50"/>
      <c r="U10" s="50"/>
      <c r="V10" s="51"/>
      <c r="W10" s="50"/>
      <c r="X10" s="52"/>
      <c r="Y10" s="51"/>
      <c r="Z10" s="50"/>
      <c r="AA10" s="50"/>
      <c r="AB10" s="51"/>
      <c r="AC10" s="50"/>
      <c r="AD10" s="50"/>
      <c r="AE10" s="51"/>
      <c r="AF10" s="50"/>
      <c r="AG10" s="50"/>
      <c r="AH10" s="51"/>
      <c r="AI10" s="50"/>
      <c r="AJ10" s="50"/>
      <c r="AK10" s="51"/>
      <c r="AL10" s="50"/>
      <c r="AM10" s="50"/>
      <c r="AN10" s="51"/>
      <c r="AO10" s="50"/>
      <c r="AP10" s="50"/>
      <c r="AQ10" s="51"/>
      <c r="AR10" s="50"/>
      <c r="AS10" s="50"/>
      <c r="AT10" s="51"/>
      <c r="AU10" s="50"/>
      <c r="AV10" s="50"/>
      <c r="AW10" s="51"/>
      <c r="AX10" s="50"/>
      <c r="AY10" s="50"/>
      <c r="AZ10" s="51"/>
      <c r="BA10" s="50"/>
      <c r="BB10" s="50"/>
      <c r="BC10" s="51"/>
      <c r="BD10" s="50"/>
      <c r="BE10" s="50"/>
      <c r="BF10" s="53" t="n">
        <f aca="false">COUNTA(M10,P10,S10,V10,Y10,AB10,AE10,AH10,AK10,AN10,AQ10,AT10,AW10,AZ10,BC10)</f>
        <v>0</v>
      </c>
      <c r="BG10" s="54" t="str">
        <f aca="true">IF(BF10&gt;0,TODAY()-MAX(M10,P10,S10,V10,Y10,AB10,AE10,AH10,AK10,AN10,AQ10,AT10,AW10,AZ10,BC10),"")</f>
        <v/>
      </c>
      <c r="BH10" s="54" t="str">
        <f aca="false">IF(AND(G10&lt;&gt;"",M10&lt;&gt;""),M10-G10,"")</f>
        <v/>
      </c>
      <c r="BI10" s="51"/>
      <c r="BJ10" s="51"/>
      <c r="BK10" s="55"/>
      <c r="BL10" s="56" t="str">
        <f aca="false">IF(E10="","",IFERROR(IF(INDEX(Setup!$D$23:$D$32,MATCH(E10,Setup!$B$23:$B$32,0))="","Unmapped",INDEX(Setup!$D$23:$D$32,MATCH(E10,Setup!$B$23:$B$32,0))),"Unmapped"))</f>
        <v/>
      </c>
    </row>
    <row r="11" customFormat="false" ht="15" hidden="false" customHeight="true" outlineLevel="0" collapsed="false">
      <c r="A11" s="57"/>
      <c r="B11" s="57"/>
      <c r="C11" s="57"/>
      <c r="D11" s="57"/>
      <c r="E11" s="57"/>
      <c r="F11" s="57"/>
      <c r="G11" s="58"/>
      <c r="H11" s="58"/>
      <c r="I11" s="57"/>
      <c r="J11" s="57"/>
      <c r="K11" s="57"/>
      <c r="L11" s="58"/>
      <c r="M11" s="58"/>
      <c r="N11" s="57"/>
      <c r="O11" s="57"/>
      <c r="P11" s="58"/>
      <c r="Q11" s="57"/>
      <c r="R11" s="57"/>
      <c r="S11" s="58"/>
      <c r="T11" s="57"/>
      <c r="U11" s="57"/>
      <c r="V11" s="58"/>
      <c r="W11" s="57"/>
      <c r="X11" s="59"/>
      <c r="Y11" s="58"/>
      <c r="Z11" s="57"/>
      <c r="AA11" s="57"/>
      <c r="AB11" s="58"/>
      <c r="AC11" s="57"/>
      <c r="AD11" s="57"/>
      <c r="AE11" s="58"/>
      <c r="AF11" s="57"/>
      <c r="AG11" s="57"/>
      <c r="AH11" s="58"/>
      <c r="AI11" s="57"/>
      <c r="AJ11" s="57"/>
      <c r="AK11" s="58"/>
      <c r="AL11" s="57"/>
      <c r="AM11" s="57"/>
      <c r="AN11" s="58"/>
      <c r="AO11" s="57"/>
      <c r="AP11" s="57"/>
      <c r="AQ11" s="58"/>
      <c r="AR11" s="57"/>
      <c r="AS11" s="57"/>
      <c r="AT11" s="58"/>
      <c r="AU11" s="57"/>
      <c r="AV11" s="57"/>
      <c r="AW11" s="58"/>
      <c r="AX11" s="57"/>
      <c r="AY11" s="57"/>
      <c r="AZ11" s="58"/>
      <c r="BA11" s="57"/>
      <c r="BB11" s="57"/>
      <c r="BC11" s="58"/>
      <c r="BD11" s="57"/>
      <c r="BE11" s="57"/>
      <c r="BF11" s="47" t="n">
        <f aca="false">COUNTA(M11,P11,S11,V11,Y11,AB11,AE11,AH11,AK11,AN11,AQ11,AT11,AW11,AZ11,BC11)</f>
        <v>0</v>
      </c>
      <c r="BG11" s="48" t="str">
        <f aca="true">IF(BF11&gt;0,TODAY()-MAX(M11,P11,S11,V11,Y11,AB11,AE11,AH11,AK11,AN11,AQ11,AT11,AW11,AZ11,BC11),"")</f>
        <v/>
      </c>
      <c r="BH11" s="48" t="str">
        <f aca="false">IF(AND(G11&lt;&gt;"",M11&lt;&gt;""),M11-G11,"")</f>
        <v/>
      </c>
      <c r="BI11" s="58"/>
      <c r="BJ11" s="58"/>
      <c r="BL11" s="49" t="str">
        <f aca="false">IF(E11="","",IFERROR(IF(INDEX(Setup!$D$23:$D$32,MATCH(E11,Setup!$B$23:$B$32,0))="","Unmapped",INDEX(Setup!$D$23:$D$32,MATCH(E11,Setup!$B$23:$B$32,0))),"Unmapped"))</f>
        <v/>
      </c>
    </row>
    <row r="12" customFormat="false" ht="15" hidden="false" customHeight="true" outlineLevel="0" collapsed="false">
      <c r="A12" s="50"/>
      <c r="B12" s="50"/>
      <c r="C12" s="50"/>
      <c r="D12" s="50"/>
      <c r="E12" s="50"/>
      <c r="F12" s="50"/>
      <c r="G12" s="51"/>
      <c r="H12" s="51"/>
      <c r="I12" s="50"/>
      <c r="J12" s="50"/>
      <c r="K12" s="50"/>
      <c r="L12" s="51"/>
      <c r="M12" s="51"/>
      <c r="N12" s="50"/>
      <c r="O12" s="50"/>
      <c r="P12" s="51"/>
      <c r="Q12" s="50"/>
      <c r="R12" s="50"/>
      <c r="S12" s="51"/>
      <c r="T12" s="50"/>
      <c r="U12" s="50"/>
      <c r="V12" s="51"/>
      <c r="W12" s="50"/>
      <c r="X12" s="52"/>
      <c r="Y12" s="51"/>
      <c r="Z12" s="50"/>
      <c r="AA12" s="50"/>
      <c r="AB12" s="51"/>
      <c r="AC12" s="50"/>
      <c r="AD12" s="50"/>
      <c r="AE12" s="51"/>
      <c r="AF12" s="50"/>
      <c r="AG12" s="50"/>
      <c r="AH12" s="51"/>
      <c r="AI12" s="50"/>
      <c r="AJ12" s="50"/>
      <c r="AK12" s="51"/>
      <c r="AL12" s="50"/>
      <c r="AM12" s="50"/>
      <c r="AN12" s="51"/>
      <c r="AO12" s="50"/>
      <c r="AP12" s="50"/>
      <c r="AQ12" s="51"/>
      <c r="AR12" s="50"/>
      <c r="AS12" s="50"/>
      <c r="AT12" s="51"/>
      <c r="AU12" s="50"/>
      <c r="AV12" s="50"/>
      <c r="AW12" s="51"/>
      <c r="AX12" s="50"/>
      <c r="AY12" s="50"/>
      <c r="AZ12" s="51"/>
      <c r="BA12" s="50"/>
      <c r="BB12" s="50"/>
      <c r="BC12" s="51"/>
      <c r="BD12" s="50"/>
      <c r="BE12" s="50"/>
      <c r="BF12" s="53" t="n">
        <f aca="false">COUNTA(M12,P12,S12,V12,Y12,AB12,AE12,AH12,AK12,AN12,AQ12,AT12,AW12,AZ12,BC12)</f>
        <v>0</v>
      </c>
      <c r="BG12" s="54" t="str">
        <f aca="true">IF(BF12&gt;0,TODAY()-MAX(M12,P12,S12,V12,Y12,AB12,AE12,AH12,AK12,AN12,AQ12,AT12,AW12,AZ12,BC12),"")</f>
        <v/>
      </c>
      <c r="BH12" s="54" t="str">
        <f aca="false">IF(AND(G12&lt;&gt;"",M12&lt;&gt;""),M12-G12,"")</f>
        <v/>
      </c>
      <c r="BI12" s="51"/>
      <c r="BJ12" s="51"/>
      <c r="BK12" s="55"/>
      <c r="BL12" s="56" t="str">
        <f aca="false">IF(E12="","",IFERROR(IF(INDEX(Setup!$D$23:$D$32,MATCH(E12,Setup!$B$23:$B$32,0))="","Unmapped",INDEX(Setup!$D$23:$D$32,MATCH(E12,Setup!$B$23:$B$32,0))),"Unmapped"))</f>
        <v/>
      </c>
    </row>
    <row r="13" customFormat="false" ht="15" hidden="false" customHeight="true" outlineLevel="0" collapsed="false">
      <c r="A13" s="57"/>
      <c r="B13" s="57"/>
      <c r="C13" s="57"/>
      <c r="D13" s="57"/>
      <c r="E13" s="57"/>
      <c r="F13" s="57"/>
      <c r="G13" s="58"/>
      <c r="H13" s="58"/>
      <c r="I13" s="57"/>
      <c r="J13" s="57"/>
      <c r="K13" s="57"/>
      <c r="L13" s="58"/>
      <c r="M13" s="58"/>
      <c r="N13" s="57"/>
      <c r="O13" s="57"/>
      <c r="P13" s="58"/>
      <c r="Q13" s="57"/>
      <c r="R13" s="57"/>
      <c r="S13" s="58"/>
      <c r="T13" s="57"/>
      <c r="U13" s="57"/>
      <c r="V13" s="58"/>
      <c r="W13" s="57"/>
      <c r="X13" s="59"/>
      <c r="Y13" s="58"/>
      <c r="Z13" s="57"/>
      <c r="AA13" s="57"/>
      <c r="AB13" s="58"/>
      <c r="AC13" s="57"/>
      <c r="AD13" s="57"/>
      <c r="AE13" s="58"/>
      <c r="AF13" s="57"/>
      <c r="AG13" s="57"/>
      <c r="AH13" s="58"/>
      <c r="AI13" s="57"/>
      <c r="AJ13" s="57"/>
      <c r="AK13" s="58"/>
      <c r="AL13" s="57"/>
      <c r="AM13" s="57"/>
      <c r="AN13" s="58"/>
      <c r="AO13" s="57"/>
      <c r="AP13" s="57"/>
      <c r="AQ13" s="58"/>
      <c r="AR13" s="57"/>
      <c r="AS13" s="57"/>
      <c r="AT13" s="58"/>
      <c r="AU13" s="57"/>
      <c r="AV13" s="57"/>
      <c r="AW13" s="58"/>
      <c r="AX13" s="57"/>
      <c r="AY13" s="57"/>
      <c r="AZ13" s="58"/>
      <c r="BA13" s="57"/>
      <c r="BB13" s="57"/>
      <c r="BC13" s="58"/>
      <c r="BD13" s="57"/>
      <c r="BE13" s="57"/>
      <c r="BF13" s="47" t="n">
        <f aca="false">COUNTA(M13,P13,S13,V13,Y13,AB13,AE13,AH13,AK13,AN13,AQ13,AT13,AW13,AZ13,BC13)</f>
        <v>0</v>
      </c>
      <c r="BG13" s="48" t="str">
        <f aca="true">IF(BF13&gt;0,TODAY()-MAX(M13,P13,S13,V13,Y13,AB13,AE13,AH13,AK13,AN13,AQ13,AT13,AW13,AZ13,BC13),"")</f>
        <v/>
      </c>
      <c r="BH13" s="48" t="str">
        <f aca="false">IF(AND(G13&lt;&gt;"",M13&lt;&gt;""),M13-G13,"")</f>
        <v/>
      </c>
      <c r="BI13" s="58"/>
      <c r="BJ13" s="58"/>
      <c r="BL13" s="49" t="str">
        <f aca="false">IF(E13="","",IFERROR(IF(INDEX(Setup!$D$23:$D$32,MATCH(E13,Setup!$B$23:$B$32,0))="","Unmapped",INDEX(Setup!$D$23:$D$32,MATCH(E13,Setup!$B$23:$B$32,0))),"Unmapped"))</f>
        <v/>
      </c>
    </row>
    <row r="14" customFormat="false" ht="15" hidden="false" customHeight="true" outlineLevel="0" collapsed="false">
      <c r="A14" s="50"/>
      <c r="B14" s="50"/>
      <c r="C14" s="50"/>
      <c r="D14" s="50"/>
      <c r="E14" s="50"/>
      <c r="F14" s="50"/>
      <c r="G14" s="51"/>
      <c r="H14" s="51"/>
      <c r="I14" s="50"/>
      <c r="J14" s="50"/>
      <c r="K14" s="50"/>
      <c r="L14" s="51"/>
      <c r="M14" s="51"/>
      <c r="N14" s="50"/>
      <c r="O14" s="50"/>
      <c r="P14" s="51"/>
      <c r="Q14" s="50"/>
      <c r="R14" s="50"/>
      <c r="S14" s="51"/>
      <c r="T14" s="50"/>
      <c r="U14" s="50"/>
      <c r="V14" s="51"/>
      <c r="W14" s="50"/>
      <c r="X14" s="52"/>
      <c r="Y14" s="51"/>
      <c r="Z14" s="50"/>
      <c r="AA14" s="50"/>
      <c r="AB14" s="51"/>
      <c r="AC14" s="50"/>
      <c r="AD14" s="50"/>
      <c r="AE14" s="51"/>
      <c r="AF14" s="50"/>
      <c r="AG14" s="50"/>
      <c r="AH14" s="51"/>
      <c r="AI14" s="50"/>
      <c r="AJ14" s="50"/>
      <c r="AK14" s="51"/>
      <c r="AL14" s="50"/>
      <c r="AM14" s="50"/>
      <c r="AN14" s="51"/>
      <c r="AO14" s="50"/>
      <c r="AP14" s="50"/>
      <c r="AQ14" s="51"/>
      <c r="AR14" s="50"/>
      <c r="AS14" s="50"/>
      <c r="AT14" s="51"/>
      <c r="AU14" s="50"/>
      <c r="AV14" s="50"/>
      <c r="AW14" s="51"/>
      <c r="AX14" s="50"/>
      <c r="AY14" s="50"/>
      <c r="AZ14" s="51"/>
      <c r="BA14" s="50"/>
      <c r="BB14" s="50"/>
      <c r="BC14" s="51"/>
      <c r="BD14" s="50"/>
      <c r="BE14" s="50"/>
      <c r="BF14" s="53" t="n">
        <f aca="false">COUNTA(M14,P14,S14,V14,Y14,AB14,AE14,AH14,AK14,AN14,AQ14,AT14,AW14,AZ14,BC14)</f>
        <v>0</v>
      </c>
      <c r="BG14" s="54" t="str">
        <f aca="true">IF(BF14&gt;0,TODAY()-MAX(M14,P14,S14,V14,Y14,AB14,AE14,AH14,AK14,AN14,AQ14,AT14,AW14,AZ14,BC14),"")</f>
        <v/>
      </c>
      <c r="BH14" s="54" t="str">
        <f aca="false">IF(AND(G14&lt;&gt;"",M14&lt;&gt;""),M14-G14,"")</f>
        <v/>
      </c>
      <c r="BI14" s="51"/>
      <c r="BJ14" s="51"/>
      <c r="BK14" s="55"/>
      <c r="BL14" s="56" t="str">
        <f aca="false">IF(E14="","",IFERROR(IF(INDEX(Setup!$D$23:$D$32,MATCH(E14,Setup!$B$23:$B$32,0))="","Unmapped",INDEX(Setup!$D$23:$D$32,MATCH(E14,Setup!$B$23:$B$32,0))),"Unmapped"))</f>
        <v/>
      </c>
    </row>
    <row r="15" customFormat="false" ht="15" hidden="false" customHeight="true" outlineLevel="0" collapsed="false">
      <c r="A15" s="57"/>
      <c r="B15" s="57"/>
      <c r="C15" s="57"/>
      <c r="D15" s="57"/>
      <c r="E15" s="57"/>
      <c r="F15" s="57"/>
      <c r="G15" s="58"/>
      <c r="H15" s="58"/>
      <c r="I15" s="57"/>
      <c r="J15" s="57"/>
      <c r="K15" s="57"/>
      <c r="L15" s="58"/>
      <c r="M15" s="58"/>
      <c r="N15" s="57"/>
      <c r="O15" s="57"/>
      <c r="P15" s="58"/>
      <c r="Q15" s="57"/>
      <c r="R15" s="57"/>
      <c r="S15" s="58"/>
      <c r="T15" s="57"/>
      <c r="U15" s="57"/>
      <c r="V15" s="58"/>
      <c r="W15" s="57"/>
      <c r="X15" s="59"/>
      <c r="Y15" s="58"/>
      <c r="Z15" s="57"/>
      <c r="AA15" s="57"/>
      <c r="AB15" s="58"/>
      <c r="AC15" s="57"/>
      <c r="AD15" s="57"/>
      <c r="AE15" s="58"/>
      <c r="AF15" s="57"/>
      <c r="AG15" s="57"/>
      <c r="AH15" s="58"/>
      <c r="AI15" s="57"/>
      <c r="AJ15" s="57"/>
      <c r="AK15" s="58"/>
      <c r="AL15" s="57"/>
      <c r="AM15" s="57"/>
      <c r="AN15" s="58"/>
      <c r="AO15" s="57"/>
      <c r="AP15" s="57"/>
      <c r="AQ15" s="58"/>
      <c r="AR15" s="57"/>
      <c r="AS15" s="57"/>
      <c r="AT15" s="58"/>
      <c r="AU15" s="57"/>
      <c r="AV15" s="57"/>
      <c r="AW15" s="58"/>
      <c r="AX15" s="57"/>
      <c r="AY15" s="57"/>
      <c r="AZ15" s="58"/>
      <c r="BA15" s="57"/>
      <c r="BB15" s="57"/>
      <c r="BC15" s="58"/>
      <c r="BD15" s="57"/>
      <c r="BE15" s="57"/>
      <c r="BF15" s="47" t="n">
        <f aca="false">COUNTA(M15,P15,S15,V15,Y15,AB15,AE15,AH15,AK15,AN15,AQ15,AT15,AW15,AZ15,BC15)</f>
        <v>0</v>
      </c>
      <c r="BG15" s="48" t="str">
        <f aca="true">IF(BF15&gt;0,TODAY()-MAX(M15,P15,S15,V15,Y15,AB15,AE15,AH15,AK15,AN15,AQ15,AT15,AW15,AZ15,BC15),"")</f>
        <v/>
      </c>
      <c r="BH15" s="48" t="str">
        <f aca="false">IF(AND(G15&lt;&gt;"",M15&lt;&gt;""),M15-G15,"")</f>
        <v/>
      </c>
      <c r="BI15" s="58"/>
      <c r="BJ15" s="58"/>
      <c r="BL15" s="49" t="str">
        <f aca="false">IF(E15="","",IFERROR(IF(INDEX(Setup!$D$23:$D$32,MATCH(E15,Setup!$B$23:$B$32,0))="","Unmapped",INDEX(Setup!$D$23:$D$32,MATCH(E15,Setup!$B$23:$B$32,0))),"Unmapped"))</f>
        <v/>
      </c>
    </row>
    <row r="16" customFormat="false" ht="15" hidden="false" customHeight="true" outlineLevel="0" collapsed="false">
      <c r="A16" s="50"/>
      <c r="B16" s="50"/>
      <c r="C16" s="50"/>
      <c r="D16" s="50"/>
      <c r="E16" s="50"/>
      <c r="F16" s="50"/>
      <c r="G16" s="51"/>
      <c r="H16" s="51"/>
      <c r="I16" s="50"/>
      <c r="J16" s="50"/>
      <c r="K16" s="50"/>
      <c r="L16" s="51"/>
      <c r="M16" s="51"/>
      <c r="N16" s="50"/>
      <c r="O16" s="50"/>
      <c r="P16" s="51"/>
      <c r="Q16" s="50"/>
      <c r="R16" s="50"/>
      <c r="S16" s="51"/>
      <c r="T16" s="50"/>
      <c r="U16" s="50"/>
      <c r="V16" s="51"/>
      <c r="W16" s="50"/>
      <c r="X16" s="52"/>
      <c r="Y16" s="51"/>
      <c r="Z16" s="50"/>
      <c r="AA16" s="50"/>
      <c r="AB16" s="51"/>
      <c r="AC16" s="50"/>
      <c r="AD16" s="50"/>
      <c r="AE16" s="51"/>
      <c r="AF16" s="50"/>
      <c r="AG16" s="50"/>
      <c r="AH16" s="51"/>
      <c r="AI16" s="50"/>
      <c r="AJ16" s="50"/>
      <c r="AK16" s="51"/>
      <c r="AL16" s="50"/>
      <c r="AM16" s="50"/>
      <c r="AN16" s="51"/>
      <c r="AO16" s="50"/>
      <c r="AP16" s="50"/>
      <c r="AQ16" s="51"/>
      <c r="AR16" s="50"/>
      <c r="AS16" s="50"/>
      <c r="AT16" s="51"/>
      <c r="AU16" s="50"/>
      <c r="AV16" s="50"/>
      <c r="AW16" s="51"/>
      <c r="AX16" s="50"/>
      <c r="AY16" s="50"/>
      <c r="AZ16" s="51"/>
      <c r="BA16" s="50"/>
      <c r="BB16" s="50"/>
      <c r="BC16" s="51"/>
      <c r="BD16" s="50"/>
      <c r="BE16" s="50"/>
      <c r="BF16" s="53" t="n">
        <f aca="false">COUNTA(M16,P16,S16,V16,Y16,AB16,AE16,AH16,AK16,AN16,AQ16,AT16,AW16,AZ16,BC16)</f>
        <v>0</v>
      </c>
      <c r="BG16" s="54" t="str">
        <f aca="true">IF(BF16&gt;0,TODAY()-MAX(M16,P16,S16,V16,Y16,AB16,AE16,AH16,AK16,AN16,AQ16,AT16,AW16,AZ16,BC16),"")</f>
        <v/>
      </c>
      <c r="BH16" s="54" t="str">
        <f aca="false">IF(AND(G16&lt;&gt;"",M16&lt;&gt;""),M16-G16,"")</f>
        <v/>
      </c>
      <c r="BI16" s="51"/>
      <c r="BJ16" s="51"/>
      <c r="BK16" s="55"/>
      <c r="BL16" s="56" t="str">
        <f aca="false">IF(E16="","",IFERROR(IF(INDEX(Setup!$D$23:$D$32,MATCH(E16,Setup!$B$23:$B$32,0))="","Unmapped",INDEX(Setup!$D$23:$D$32,MATCH(E16,Setup!$B$23:$B$32,0))),"Unmapped"))</f>
        <v/>
      </c>
    </row>
    <row r="17" customFormat="false" ht="15" hidden="false" customHeight="true" outlineLevel="0" collapsed="false">
      <c r="A17" s="57"/>
      <c r="B17" s="57"/>
      <c r="C17" s="57"/>
      <c r="D17" s="57"/>
      <c r="E17" s="57"/>
      <c r="F17" s="57"/>
      <c r="G17" s="58"/>
      <c r="H17" s="58"/>
      <c r="I17" s="57"/>
      <c r="J17" s="57"/>
      <c r="K17" s="57"/>
      <c r="L17" s="58"/>
      <c r="M17" s="58"/>
      <c r="N17" s="57"/>
      <c r="O17" s="57"/>
      <c r="P17" s="58"/>
      <c r="Q17" s="57"/>
      <c r="R17" s="57"/>
      <c r="S17" s="58"/>
      <c r="T17" s="57"/>
      <c r="U17" s="57"/>
      <c r="V17" s="58"/>
      <c r="W17" s="57"/>
      <c r="X17" s="59"/>
      <c r="Y17" s="58"/>
      <c r="Z17" s="57"/>
      <c r="AA17" s="57"/>
      <c r="AB17" s="58"/>
      <c r="AC17" s="57"/>
      <c r="AD17" s="57"/>
      <c r="AE17" s="58"/>
      <c r="AF17" s="57"/>
      <c r="AG17" s="57"/>
      <c r="AH17" s="58"/>
      <c r="AI17" s="57"/>
      <c r="AJ17" s="57"/>
      <c r="AK17" s="58"/>
      <c r="AL17" s="57"/>
      <c r="AM17" s="57"/>
      <c r="AN17" s="58"/>
      <c r="AO17" s="57"/>
      <c r="AP17" s="57"/>
      <c r="AQ17" s="58"/>
      <c r="AR17" s="57"/>
      <c r="AS17" s="57"/>
      <c r="AT17" s="58"/>
      <c r="AU17" s="57"/>
      <c r="AV17" s="57"/>
      <c r="AW17" s="58"/>
      <c r="AX17" s="57"/>
      <c r="AY17" s="57"/>
      <c r="AZ17" s="58"/>
      <c r="BA17" s="57"/>
      <c r="BB17" s="57"/>
      <c r="BC17" s="58"/>
      <c r="BD17" s="57"/>
      <c r="BE17" s="57"/>
      <c r="BF17" s="47" t="n">
        <f aca="false">COUNTA(M17,P17,S17,V17,Y17,AB17,AE17,AH17,AK17,AN17,AQ17,AT17,AW17,AZ17,BC17)</f>
        <v>0</v>
      </c>
      <c r="BG17" s="48" t="str">
        <f aca="true">IF(BF17&gt;0,TODAY()-MAX(M17,P17,S17,V17,Y17,AB17,AE17,AH17,AK17,AN17,AQ17,AT17,AW17,AZ17,BC17),"")</f>
        <v/>
      </c>
      <c r="BH17" s="48" t="str">
        <f aca="false">IF(AND(G17&lt;&gt;"",M17&lt;&gt;""),M17-G17,"")</f>
        <v/>
      </c>
      <c r="BI17" s="58"/>
      <c r="BJ17" s="58"/>
      <c r="BL17" s="49" t="str">
        <f aca="false">IF(E17="","",IFERROR(IF(INDEX(Setup!$D$23:$D$32,MATCH(E17,Setup!$B$23:$B$32,0))="","Unmapped",INDEX(Setup!$D$23:$D$32,MATCH(E17,Setup!$B$23:$B$32,0))),"Unmapped"))</f>
        <v/>
      </c>
    </row>
    <row r="18" customFormat="false" ht="15" hidden="false" customHeight="true" outlineLevel="0" collapsed="false">
      <c r="A18" s="50"/>
      <c r="B18" s="50"/>
      <c r="C18" s="50"/>
      <c r="D18" s="50"/>
      <c r="E18" s="50"/>
      <c r="F18" s="50"/>
      <c r="G18" s="51"/>
      <c r="H18" s="51"/>
      <c r="I18" s="50"/>
      <c r="J18" s="50"/>
      <c r="K18" s="50"/>
      <c r="L18" s="51"/>
      <c r="M18" s="51"/>
      <c r="N18" s="50"/>
      <c r="O18" s="50"/>
      <c r="P18" s="51"/>
      <c r="Q18" s="50"/>
      <c r="R18" s="50"/>
      <c r="S18" s="51"/>
      <c r="T18" s="50"/>
      <c r="U18" s="50"/>
      <c r="V18" s="51"/>
      <c r="W18" s="50"/>
      <c r="X18" s="52"/>
      <c r="Y18" s="51"/>
      <c r="Z18" s="50"/>
      <c r="AA18" s="50"/>
      <c r="AB18" s="51"/>
      <c r="AC18" s="50"/>
      <c r="AD18" s="50"/>
      <c r="AE18" s="51"/>
      <c r="AF18" s="50"/>
      <c r="AG18" s="50"/>
      <c r="AH18" s="51"/>
      <c r="AI18" s="50"/>
      <c r="AJ18" s="50"/>
      <c r="AK18" s="51"/>
      <c r="AL18" s="50"/>
      <c r="AM18" s="50"/>
      <c r="AN18" s="51"/>
      <c r="AO18" s="50"/>
      <c r="AP18" s="50"/>
      <c r="AQ18" s="51"/>
      <c r="AR18" s="50"/>
      <c r="AS18" s="50"/>
      <c r="AT18" s="51"/>
      <c r="AU18" s="50"/>
      <c r="AV18" s="50"/>
      <c r="AW18" s="51"/>
      <c r="AX18" s="50"/>
      <c r="AY18" s="50"/>
      <c r="AZ18" s="51"/>
      <c r="BA18" s="50"/>
      <c r="BB18" s="50"/>
      <c r="BC18" s="51"/>
      <c r="BD18" s="50"/>
      <c r="BE18" s="50"/>
      <c r="BF18" s="53" t="n">
        <f aca="false">COUNTA(M18,P18,S18,V18,Y18,AB18,AE18,AH18,AK18,AN18,AQ18,AT18,AW18,AZ18,BC18)</f>
        <v>0</v>
      </c>
      <c r="BG18" s="54" t="str">
        <f aca="true">IF(BF18&gt;0,TODAY()-MAX(M18,P18,S18,V18,Y18,AB18,AE18,AH18,AK18,AN18,AQ18,AT18,AW18,AZ18,BC18),"")</f>
        <v/>
      </c>
      <c r="BH18" s="54" t="str">
        <f aca="false">IF(AND(G18&lt;&gt;"",M18&lt;&gt;""),M18-G18,"")</f>
        <v/>
      </c>
      <c r="BI18" s="51"/>
      <c r="BJ18" s="51"/>
      <c r="BK18" s="55"/>
      <c r="BL18" s="56" t="str">
        <f aca="false">IF(E18="","",IFERROR(IF(INDEX(Setup!$D$23:$D$32,MATCH(E18,Setup!$B$23:$B$32,0))="","Unmapped",INDEX(Setup!$D$23:$D$32,MATCH(E18,Setup!$B$23:$B$32,0))),"Unmapped"))</f>
        <v/>
      </c>
    </row>
    <row r="19" customFormat="false" ht="15" hidden="false" customHeight="true" outlineLevel="0" collapsed="false">
      <c r="A19" s="57"/>
      <c r="B19" s="57"/>
      <c r="C19" s="57"/>
      <c r="D19" s="57"/>
      <c r="E19" s="57"/>
      <c r="F19" s="57"/>
      <c r="G19" s="58"/>
      <c r="H19" s="58"/>
      <c r="I19" s="57"/>
      <c r="J19" s="57"/>
      <c r="K19" s="57"/>
      <c r="L19" s="58"/>
      <c r="M19" s="58"/>
      <c r="N19" s="57"/>
      <c r="O19" s="57"/>
      <c r="P19" s="58"/>
      <c r="Q19" s="57"/>
      <c r="R19" s="57"/>
      <c r="S19" s="58"/>
      <c r="T19" s="57"/>
      <c r="U19" s="57"/>
      <c r="V19" s="58"/>
      <c r="W19" s="57"/>
      <c r="X19" s="59"/>
      <c r="Y19" s="58"/>
      <c r="Z19" s="57"/>
      <c r="AA19" s="57"/>
      <c r="AB19" s="58"/>
      <c r="AC19" s="57"/>
      <c r="AD19" s="57"/>
      <c r="AE19" s="58"/>
      <c r="AF19" s="57"/>
      <c r="AG19" s="57"/>
      <c r="AH19" s="58"/>
      <c r="AI19" s="57"/>
      <c r="AJ19" s="57"/>
      <c r="AK19" s="58"/>
      <c r="AL19" s="57"/>
      <c r="AM19" s="57"/>
      <c r="AN19" s="58"/>
      <c r="AO19" s="57"/>
      <c r="AP19" s="57"/>
      <c r="AQ19" s="58"/>
      <c r="AR19" s="57"/>
      <c r="AS19" s="57"/>
      <c r="AT19" s="58"/>
      <c r="AU19" s="57"/>
      <c r="AV19" s="57"/>
      <c r="AW19" s="58"/>
      <c r="AX19" s="57"/>
      <c r="AY19" s="57"/>
      <c r="AZ19" s="58"/>
      <c r="BA19" s="57"/>
      <c r="BB19" s="57"/>
      <c r="BC19" s="58"/>
      <c r="BD19" s="57"/>
      <c r="BE19" s="57"/>
      <c r="BF19" s="47" t="n">
        <f aca="false">COUNTA(M19,P19,S19,V19,Y19,AB19,AE19,AH19,AK19,AN19,AQ19,AT19,AW19,AZ19,BC19)</f>
        <v>0</v>
      </c>
      <c r="BG19" s="48" t="str">
        <f aca="true">IF(BF19&gt;0,TODAY()-MAX(M19,P19,S19,V19,Y19,AB19,AE19,AH19,AK19,AN19,AQ19,AT19,AW19,AZ19,BC19),"")</f>
        <v/>
      </c>
      <c r="BH19" s="48" t="str">
        <f aca="false">IF(AND(G19&lt;&gt;"",M19&lt;&gt;""),M19-G19,"")</f>
        <v/>
      </c>
      <c r="BI19" s="58"/>
      <c r="BJ19" s="58"/>
      <c r="BL19" s="49" t="str">
        <f aca="false">IF(E19="","",IFERROR(IF(INDEX(Setup!$D$23:$D$32,MATCH(E19,Setup!$B$23:$B$32,0))="","Unmapped",INDEX(Setup!$D$23:$D$32,MATCH(E19,Setup!$B$23:$B$32,0))),"Unmapped"))</f>
        <v/>
      </c>
    </row>
    <row r="20" customFormat="false" ht="15" hidden="false" customHeight="true" outlineLevel="0" collapsed="false">
      <c r="A20" s="50"/>
      <c r="B20" s="50"/>
      <c r="C20" s="50"/>
      <c r="D20" s="50"/>
      <c r="E20" s="50"/>
      <c r="F20" s="50"/>
      <c r="G20" s="51"/>
      <c r="H20" s="51"/>
      <c r="I20" s="50"/>
      <c r="J20" s="50"/>
      <c r="K20" s="50"/>
      <c r="L20" s="51"/>
      <c r="M20" s="51"/>
      <c r="N20" s="50"/>
      <c r="O20" s="50"/>
      <c r="P20" s="51"/>
      <c r="Q20" s="50"/>
      <c r="R20" s="50"/>
      <c r="S20" s="51"/>
      <c r="T20" s="50"/>
      <c r="U20" s="50"/>
      <c r="V20" s="51"/>
      <c r="W20" s="50"/>
      <c r="X20" s="52"/>
      <c r="Y20" s="51"/>
      <c r="Z20" s="50"/>
      <c r="AA20" s="50"/>
      <c r="AB20" s="51"/>
      <c r="AC20" s="50"/>
      <c r="AD20" s="50"/>
      <c r="AE20" s="51"/>
      <c r="AF20" s="50"/>
      <c r="AG20" s="50"/>
      <c r="AH20" s="51"/>
      <c r="AI20" s="50"/>
      <c r="AJ20" s="50"/>
      <c r="AK20" s="51"/>
      <c r="AL20" s="50"/>
      <c r="AM20" s="50"/>
      <c r="AN20" s="51"/>
      <c r="AO20" s="50"/>
      <c r="AP20" s="50"/>
      <c r="AQ20" s="51"/>
      <c r="AR20" s="50"/>
      <c r="AS20" s="50"/>
      <c r="AT20" s="51"/>
      <c r="AU20" s="50"/>
      <c r="AV20" s="50"/>
      <c r="AW20" s="51"/>
      <c r="AX20" s="50"/>
      <c r="AY20" s="50"/>
      <c r="AZ20" s="51"/>
      <c r="BA20" s="50"/>
      <c r="BB20" s="50"/>
      <c r="BC20" s="51"/>
      <c r="BD20" s="50"/>
      <c r="BE20" s="50"/>
      <c r="BF20" s="53" t="n">
        <f aca="false">COUNTA(M20,P20,S20,V20,Y20,AB20,AE20,AH20,AK20,AN20,AQ20,AT20,AW20,AZ20,BC20)</f>
        <v>0</v>
      </c>
      <c r="BG20" s="54" t="str">
        <f aca="true">IF(BF20&gt;0,TODAY()-MAX(M20,P20,S20,V20,Y20,AB20,AE20,AH20,AK20,AN20,AQ20,AT20,AW20,AZ20,BC20),"")</f>
        <v/>
      </c>
      <c r="BH20" s="54" t="str">
        <f aca="false">IF(AND(G20&lt;&gt;"",M20&lt;&gt;""),M20-G20,"")</f>
        <v/>
      </c>
      <c r="BI20" s="51"/>
      <c r="BJ20" s="51"/>
      <c r="BK20" s="55"/>
      <c r="BL20" s="56" t="str">
        <f aca="false">IF(E20="","",IFERROR(IF(INDEX(Setup!$D$23:$D$32,MATCH(E20,Setup!$B$23:$B$32,0))="","Unmapped",INDEX(Setup!$D$23:$D$32,MATCH(E20,Setup!$B$23:$B$32,0))),"Unmapped"))</f>
        <v/>
      </c>
    </row>
    <row r="21" customFormat="false" ht="15" hidden="false" customHeight="true" outlineLevel="0" collapsed="false">
      <c r="A21" s="57"/>
      <c r="B21" s="57"/>
      <c r="C21" s="57"/>
      <c r="D21" s="57"/>
      <c r="E21" s="57"/>
      <c r="F21" s="57"/>
      <c r="G21" s="58"/>
      <c r="H21" s="58"/>
      <c r="I21" s="57"/>
      <c r="J21" s="57"/>
      <c r="K21" s="57"/>
      <c r="L21" s="58"/>
      <c r="M21" s="58"/>
      <c r="N21" s="57"/>
      <c r="O21" s="57"/>
      <c r="P21" s="58"/>
      <c r="Q21" s="57"/>
      <c r="R21" s="57"/>
      <c r="S21" s="58"/>
      <c r="T21" s="57"/>
      <c r="U21" s="57"/>
      <c r="V21" s="58"/>
      <c r="W21" s="57"/>
      <c r="X21" s="59"/>
      <c r="Y21" s="58"/>
      <c r="Z21" s="57"/>
      <c r="AA21" s="57"/>
      <c r="AB21" s="58"/>
      <c r="AC21" s="57"/>
      <c r="AD21" s="57"/>
      <c r="AE21" s="58"/>
      <c r="AF21" s="57"/>
      <c r="AG21" s="57"/>
      <c r="AH21" s="58"/>
      <c r="AI21" s="57"/>
      <c r="AJ21" s="57"/>
      <c r="AK21" s="58"/>
      <c r="AL21" s="57"/>
      <c r="AM21" s="57"/>
      <c r="AN21" s="58"/>
      <c r="AO21" s="57"/>
      <c r="AP21" s="57"/>
      <c r="AQ21" s="58"/>
      <c r="AR21" s="57"/>
      <c r="AS21" s="57"/>
      <c r="AT21" s="58"/>
      <c r="AU21" s="57"/>
      <c r="AV21" s="57"/>
      <c r="AW21" s="58"/>
      <c r="AX21" s="57"/>
      <c r="AY21" s="57"/>
      <c r="AZ21" s="58"/>
      <c r="BA21" s="57"/>
      <c r="BB21" s="57"/>
      <c r="BC21" s="58"/>
      <c r="BD21" s="57"/>
      <c r="BE21" s="57"/>
      <c r="BF21" s="47" t="n">
        <f aca="false">COUNTA(M21,P21,S21,V21,Y21,AB21,AE21,AH21,AK21,AN21,AQ21,AT21,AW21,AZ21,BC21)</f>
        <v>0</v>
      </c>
      <c r="BG21" s="48" t="str">
        <f aca="true">IF(BF21&gt;0,TODAY()-MAX(M21,P21,S21,V21,Y21,AB21,AE21,AH21,AK21,AN21,AQ21,AT21,AW21,AZ21,BC21),"")</f>
        <v/>
      </c>
      <c r="BH21" s="48" t="str">
        <f aca="false">IF(AND(G21&lt;&gt;"",M21&lt;&gt;""),M21-G21,"")</f>
        <v/>
      </c>
      <c r="BI21" s="58"/>
      <c r="BJ21" s="58"/>
      <c r="BL21" s="49" t="str">
        <f aca="false">IF(E21="","",IFERROR(IF(INDEX(Setup!$D$23:$D$32,MATCH(E21,Setup!$B$23:$B$32,0))="","Unmapped",INDEX(Setup!$D$23:$D$32,MATCH(E21,Setup!$B$23:$B$32,0))),"Unmapped"))</f>
        <v/>
      </c>
    </row>
    <row r="22" customFormat="false" ht="15" hidden="false" customHeight="true" outlineLevel="0" collapsed="false">
      <c r="A22" s="50"/>
      <c r="B22" s="50"/>
      <c r="C22" s="50"/>
      <c r="D22" s="50"/>
      <c r="E22" s="50"/>
      <c r="F22" s="50"/>
      <c r="G22" s="51"/>
      <c r="H22" s="51"/>
      <c r="I22" s="50"/>
      <c r="J22" s="50"/>
      <c r="K22" s="50"/>
      <c r="L22" s="51"/>
      <c r="M22" s="51"/>
      <c r="N22" s="50"/>
      <c r="O22" s="50"/>
      <c r="P22" s="51"/>
      <c r="Q22" s="50"/>
      <c r="R22" s="50"/>
      <c r="S22" s="51"/>
      <c r="T22" s="50"/>
      <c r="U22" s="50"/>
      <c r="V22" s="51"/>
      <c r="W22" s="50"/>
      <c r="X22" s="52"/>
      <c r="Y22" s="51"/>
      <c r="Z22" s="50"/>
      <c r="AA22" s="50"/>
      <c r="AB22" s="51"/>
      <c r="AC22" s="50"/>
      <c r="AD22" s="50"/>
      <c r="AE22" s="51"/>
      <c r="AF22" s="50"/>
      <c r="AG22" s="50"/>
      <c r="AH22" s="51"/>
      <c r="AI22" s="50"/>
      <c r="AJ22" s="50"/>
      <c r="AK22" s="51"/>
      <c r="AL22" s="50"/>
      <c r="AM22" s="50"/>
      <c r="AN22" s="51"/>
      <c r="AO22" s="50"/>
      <c r="AP22" s="50"/>
      <c r="AQ22" s="51"/>
      <c r="AR22" s="50"/>
      <c r="AS22" s="50"/>
      <c r="AT22" s="51"/>
      <c r="AU22" s="50"/>
      <c r="AV22" s="50"/>
      <c r="AW22" s="51"/>
      <c r="AX22" s="50"/>
      <c r="AY22" s="50"/>
      <c r="AZ22" s="51"/>
      <c r="BA22" s="50"/>
      <c r="BB22" s="50"/>
      <c r="BC22" s="51"/>
      <c r="BD22" s="50"/>
      <c r="BE22" s="50"/>
      <c r="BF22" s="53" t="n">
        <f aca="false">COUNTA(M22,P22,S22,V22,Y22,AB22,AE22,AH22,AK22,AN22,AQ22,AT22,AW22,AZ22,BC22)</f>
        <v>0</v>
      </c>
      <c r="BG22" s="54" t="str">
        <f aca="true">IF(BF22&gt;0,TODAY()-MAX(M22,P22,S22,V22,Y22,AB22,AE22,AH22,AK22,AN22,AQ22,AT22,AW22,AZ22,BC22),"")</f>
        <v/>
      </c>
      <c r="BH22" s="54" t="str">
        <f aca="false">IF(AND(G22&lt;&gt;"",M22&lt;&gt;""),M22-G22,"")</f>
        <v/>
      </c>
      <c r="BI22" s="51"/>
      <c r="BJ22" s="51"/>
      <c r="BK22" s="55"/>
      <c r="BL22" s="56" t="str">
        <f aca="false">IF(E22="","",IFERROR(IF(INDEX(Setup!$D$23:$D$32,MATCH(E22,Setup!$B$23:$B$32,0))="","Unmapped",INDEX(Setup!$D$23:$D$32,MATCH(E22,Setup!$B$23:$B$32,0))),"Unmapped"))</f>
        <v/>
      </c>
    </row>
    <row r="23" customFormat="false" ht="15" hidden="false" customHeight="true" outlineLevel="0" collapsed="false">
      <c r="A23" s="57"/>
      <c r="B23" s="57"/>
      <c r="C23" s="57"/>
      <c r="D23" s="57"/>
      <c r="E23" s="57"/>
      <c r="F23" s="57"/>
      <c r="G23" s="58"/>
      <c r="H23" s="58"/>
      <c r="I23" s="57"/>
      <c r="J23" s="57"/>
      <c r="K23" s="57"/>
      <c r="L23" s="58"/>
      <c r="M23" s="58"/>
      <c r="N23" s="57"/>
      <c r="O23" s="57"/>
      <c r="P23" s="58"/>
      <c r="Q23" s="57"/>
      <c r="R23" s="57"/>
      <c r="S23" s="58"/>
      <c r="T23" s="57"/>
      <c r="U23" s="57"/>
      <c r="V23" s="58"/>
      <c r="W23" s="57"/>
      <c r="X23" s="59"/>
      <c r="Y23" s="58"/>
      <c r="Z23" s="57"/>
      <c r="AA23" s="57"/>
      <c r="AB23" s="58"/>
      <c r="AC23" s="57"/>
      <c r="AD23" s="57"/>
      <c r="AE23" s="58"/>
      <c r="AF23" s="57"/>
      <c r="AG23" s="57"/>
      <c r="AH23" s="58"/>
      <c r="AI23" s="57"/>
      <c r="AJ23" s="57"/>
      <c r="AK23" s="58"/>
      <c r="AL23" s="57"/>
      <c r="AM23" s="57"/>
      <c r="AN23" s="58"/>
      <c r="AO23" s="57"/>
      <c r="AP23" s="57"/>
      <c r="AQ23" s="58"/>
      <c r="AR23" s="57"/>
      <c r="AS23" s="57"/>
      <c r="AT23" s="58"/>
      <c r="AU23" s="57"/>
      <c r="AV23" s="57"/>
      <c r="AW23" s="58"/>
      <c r="AX23" s="57"/>
      <c r="AY23" s="57"/>
      <c r="AZ23" s="58"/>
      <c r="BA23" s="57"/>
      <c r="BB23" s="57"/>
      <c r="BC23" s="58"/>
      <c r="BD23" s="57"/>
      <c r="BE23" s="57"/>
      <c r="BF23" s="47" t="n">
        <f aca="false">COUNTA(M23,P23,S23,V23,Y23,AB23,AE23,AH23,AK23,AN23,AQ23,AT23,AW23,AZ23,BC23)</f>
        <v>0</v>
      </c>
      <c r="BG23" s="48" t="str">
        <f aca="true">IF(BF23&gt;0,TODAY()-MAX(M23,P23,S23,V23,Y23,AB23,AE23,AH23,AK23,AN23,AQ23,AT23,AW23,AZ23,BC23),"")</f>
        <v/>
      </c>
      <c r="BH23" s="48" t="str">
        <f aca="false">IF(AND(G23&lt;&gt;"",M23&lt;&gt;""),M23-G23,"")</f>
        <v/>
      </c>
      <c r="BI23" s="58"/>
      <c r="BJ23" s="58"/>
      <c r="BL23" s="49" t="str">
        <f aca="false">IF(E23="","",IFERROR(IF(INDEX(Setup!$D$23:$D$32,MATCH(E23,Setup!$B$23:$B$32,0))="","Unmapped",INDEX(Setup!$D$23:$D$32,MATCH(E23,Setup!$B$23:$B$32,0))),"Unmapped"))</f>
        <v/>
      </c>
    </row>
    <row r="24" customFormat="false" ht="15" hidden="false" customHeight="true" outlineLevel="0" collapsed="false">
      <c r="A24" s="50"/>
      <c r="B24" s="50"/>
      <c r="C24" s="50"/>
      <c r="D24" s="50"/>
      <c r="E24" s="50"/>
      <c r="F24" s="50"/>
      <c r="G24" s="51"/>
      <c r="H24" s="51"/>
      <c r="I24" s="50"/>
      <c r="J24" s="50"/>
      <c r="K24" s="50"/>
      <c r="L24" s="51"/>
      <c r="M24" s="51"/>
      <c r="N24" s="50"/>
      <c r="O24" s="50"/>
      <c r="P24" s="51"/>
      <c r="Q24" s="50"/>
      <c r="R24" s="50"/>
      <c r="S24" s="51"/>
      <c r="T24" s="50"/>
      <c r="U24" s="50"/>
      <c r="V24" s="51"/>
      <c r="W24" s="50"/>
      <c r="X24" s="52"/>
      <c r="Y24" s="51"/>
      <c r="Z24" s="50"/>
      <c r="AA24" s="50"/>
      <c r="AB24" s="51"/>
      <c r="AC24" s="50"/>
      <c r="AD24" s="50"/>
      <c r="AE24" s="51"/>
      <c r="AF24" s="50"/>
      <c r="AG24" s="50"/>
      <c r="AH24" s="51"/>
      <c r="AI24" s="50"/>
      <c r="AJ24" s="50"/>
      <c r="AK24" s="51"/>
      <c r="AL24" s="50"/>
      <c r="AM24" s="50"/>
      <c r="AN24" s="51"/>
      <c r="AO24" s="50"/>
      <c r="AP24" s="50"/>
      <c r="AQ24" s="51"/>
      <c r="AR24" s="50"/>
      <c r="AS24" s="50"/>
      <c r="AT24" s="51"/>
      <c r="AU24" s="50"/>
      <c r="AV24" s="50"/>
      <c r="AW24" s="51"/>
      <c r="AX24" s="50"/>
      <c r="AY24" s="50"/>
      <c r="AZ24" s="51"/>
      <c r="BA24" s="50"/>
      <c r="BB24" s="50"/>
      <c r="BC24" s="51"/>
      <c r="BD24" s="50"/>
      <c r="BE24" s="50"/>
      <c r="BF24" s="53" t="n">
        <f aca="false">COUNTA(M24,P24,S24,V24,Y24,AB24,AE24,AH24,AK24,AN24,AQ24,AT24,AW24,AZ24,BC24)</f>
        <v>0</v>
      </c>
      <c r="BG24" s="54" t="str">
        <f aca="true">IF(BF24&gt;0,TODAY()-MAX(M24,P24,S24,V24,Y24,AB24,AE24,AH24,AK24,AN24,AQ24,AT24,AW24,AZ24,BC24),"")</f>
        <v/>
      </c>
      <c r="BH24" s="54" t="str">
        <f aca="false">IF(AND(G24&lt;&gt;"",M24&lt;&gt;""),M24-G24,"")</f>
        <v/>
      </c>
      <c r="BI24" s="51"/>
      <c r="BJ24" s="51"/>
      <c r="BK24" s="55"/>
      <c r="BL24" s="56" t="str">
        <f aca="false">IF(E24="","",IFERROR(IF(INDEX(Setup!$D$23:$D$32,MATCH(E24,Setup!$B$23:$B$32,0))="","Unmapped",INDEX(Setup!$D$23:$D$32,MATCH(E24,Setup!$B$23:$B$32,0))),"Unmapped"))</f>
        <v/>
      </c>
    </row>
    <row r="25" customFormat="false" ht="15" hidden="false" customHeight="true" outlineLevel="0" collapsed="false">
      <c r="A25" s="57"/>
      <c r="B25" s="57"/>
      <c r="C25" s="57"/>
      <c r="D25" s="57"/>
      <c r="E25" s="57"/>
      <c r="F25" s="57"/>
      <c r="G25" s="58"/>
      <c r="H25" s="58"/>
      <c r="I25" s="57"/>
      <c r="J25" s="57"/>
      <c r="K25" s="57"/>
      <c r="L25" s="58"/>
      <c r="M25" s="58"/>
      <c r="N25" s="57"/>
      <c r="O25" s="57"/>
      <c r="P25" s="58"/>
      <c r="Q25" s="57"/>
      <c r="R25" s="57"/>
      <c r="S25" s="58"/>
      <c r="T25" s="57"/>
      <c r="U25" s="57"/>
      <c r="V25" s="58"/>
      <c r="W25" s="57"/>
      <c r="X25" s="59"/>
      <c r="Y25" s="58"/>
      <c r="Z25" s="57"/>
      <c r="AA25" s="57"/>
      <c r="AB25" s="58"/>
      <c r="AC25" s="57"/>
      <c r="AD25" s="57"/>
      <c r="AE25" s="58"/>
      <c r="AF25" s="57"/>
      <c r="AG25" s="57"/>
      <c r="AH25" s="58"/>
      <c r="AI25" s="57"/>
      <c r="AJ25" s="57"/>
      <c r="AK25" s="58"/>
      <c r="AL25" s="57"/>
      <c r="AM25" s="57"/>
      <c r="AN25" s="58"/>
      <c r="AO25" s="57"/>
      <c r="AP25" s="57"/>
      <c r="AQ25" s="58"/>
      <c r="AR25" s="57"/>
      <c r="AS25" s="57"/>
      <c r="AT25" s="58"/>
      <c r="AU25" s="57"/>
      <c r="AV25" s="57"/>
      <c r="AW25" s="58"/>
      <c r="AX25" s="57"/>
      <c r="AY25" s="57"/>
      <c r="AZ25" s="58"/>
      <c r="BA25" s="57"/>
      <c r="BB25" s="57"/>
      <c r="BC25" s="58"/>
      <c r="BD25" s="57"/>
      <c r="BE25" s="57"/>
      <c r="BF25" s="47" t="n">
        <f aca="false">COUNTA(M25,P25,S25,V25,Y25,AB25,AE25,AH25,AK25,AN25,AQ25,AT25,AW25,AZ25,BC25)</f>
        <v>0</v>
      </c>
      <c r="BG25" s="48" t="str">
        <f aca="true">IF(BF25&gt;0,TODAY()-MAX(M25,P25,S25,V25,Y25,AB25,AE25,AH25,AK25,AN25,AQ25,AT25,AW25,AZ25,BC25),"")</f>
        <v/>
      </c>
      <c r="BH25" s="48" t="str">
        <f aca="false">IF(AND(G25&lt;&gt;"",M25&lt;&gt;""),M25-G25,"")</f>
        <v/>
      </c>
      <c r="BI25" s="58"/>
      <c r="BJ25" s="58"/>
      <c r="BL25" s="49" t="str">
        <f aca="false">IF(E25="","",IFERROR(IF(INDEX(Setup!$D$23:$D$32,MATCH(E25,Setup!$B$23:$B$32,0))="","Unmapped",INDEX(Setup!$D$23:$D$32,MATCH(E25,Setup!$B$23:$B$32,0))),"Unmapped"))</f>
        <v/>
      </c>
    </row>
    <row r="26" customFormat="false" ht="15" hidden="false" customHeight="true" outlineLevel="0" collapsed="false">
      <c r="A26" s="50"/>
      <c r="B26" s="50"/>
      <c r="C26" s="50"/>
      <c r="D26" s="50"/>
      <c r="E26" s="50"/>
      <c r="F26" s="50"/>
      <c r="G26" s="51"/>
      <c r="H26" s="51"/>
      <c r="I26" s="50"/>
      <c r="J26" s="50"/>
      <c r="K26" s="50"/>
      <c r="L26" s="51"/>
      <c r="M26" s="51"/>
      <c r="N26" s="50"/>
      <c r="O26" s="50"/>
      <c r="P26" s="51"/>
      <c r="Q26" s="50"/>
      <c r="R26" s="50"/>
      <c r="S26" s="51"/>
      <c r="T26" s="50"/>
      <c r="U26" s="50"/>
      <c r="V26" s="51"/>
      <c r="W26" s="50"/>
      <c r="X26" s="52"/>
      <c r="Y26" s="51"/>
      <c r="Z26" s="50"/>
      <c r="AA26" s="50"/>
      <c r="AB26" s="51"/>
      <c r="AC26" s="50"/>
      <c r="AD26" s="50"/>
      <c r="AE26" s="51"/>
      <c r="AF26" s="50"/>
      <c r="AG26" s="50"/>
      <c r="AH26" s="51"/>
      <c r="AI26" s="50"/>
      <c r="AJ26" s="50"/>
      <c r="AK26" s="51"/>
      <c r="AL26" s="50"/>
      <c r="AM26" s="50"/>
      <c r="AN26" s="51"/>
      <c r="AO26" s="50"/>
      <c r="AP26" s="50"/>
      <c r="AQ26" s="51"/>
      <c r="AR26" s="50"/>
      <c r="AS26" s="50"/>
      <c r="AT26" s="51"/>
      <c r="AU26" s="50"/>
      <c r="AV26" s="50"/>
      <c r="AW26" s="51"/>
      <c r="AX26" s="50"/>
      <c r="AY26" s="50"/>
      <c r="AZ26" s="51"/>
      <c r="BA26" s="50"/>
      <c r="BB26" s="50"/>
      <c r="BC26" s="51"/>
      <c r="BD26" s="50"/>
      <c r="BE26" s="50"/>
      <c r="BF26" s="53" t="n">
        <f aca="false">COUNTA(M26,P26,S26,V26,Y26,AB26,AE26,AH26,AK26,AN26,AQ26,AT26,AW26,AZ26,BC26)</f>
        <v>0</v>
      </c>
      <c r="BG26" s="54" t="str">
        <f aca="true">IF(BF26&gt;0,TODAY()-MAX(M26,P26,S26,V26,Y26,AB26,AE26,AH26,AK26,AN26,AQ26,AT26,AW26,AZ26,BC26),"")</f>
        <v/>
      </c>
      <c r="BH26" s="54" t="str">
        <f aca="false">IF(AND(G26&lt;&gt;"",M26&lt;&gt;""),M26-G26,"")</f>
        <v/>
      </c>
      <c r="BI26" s="51"/>
      <c r="BJ26" s="51"/>
      <c r="BK26" s="55"/>
      <c r="BL26" s="56" t="str">
        <f aca="false">IF(E26="","",IFERROR(IF(INDEX(Setup!$D$23:$D$32,MATCH(E26,Setup!$B$23:$B$32,0))="","Unmapped",INDEX(Setup!$D$23:$D$32,MATCH(E26,Setup!$B$23:$B$32,0))),"Unmapped"))</f>
        <v/>
      </c>
    </row>
    <row r="27" customFormat="false" ht="15" hidden="false" customHeight="true" outlineLevel="0" collapsed="false">
      <c r="A27" s="57"/>
      <c r="B27" s="57"/>
      <c r="C27" s="57"/>
      <c r="D27" s="57"/>
      <c r="E27" s="57"/>
      <c r="F27" s="57"/>
      <c r="G27" s="58"/>
      <c r="H27" s="58"/>
      <c r="I27" s="57"/>
      <c r="J27" s="57"/>
      <c r="K27" s="57"/>
      <c r="L27" s="58"/>
      <c r="M27" s="58"/>
      <c r="N27" s="57"/>
      <c r="O27" s="57"/>
      <c r="P27" s="58"/>
      <c r="Q27" s="57"/>
      <c r="R27" s="57"/>
      <c r="S27" s="58"/>
      <c r="T27" s="57"/>
      <c r="U27" s="57"/>
      <c r="V27" s="58"/>
      <c r="W27" s="57"/>
      <c r="X27" s="59"/>
      <c r="Y27" s="58"/>
      <c r="Z27" s="57"/>
      <c r="AA27" s="57"/>
      <c r="AB27" s="58"/>
      <c r="AC27" s="57"/>
      <c r="AD27" s="57"/>
      <c r="AE27" s="58"/>
      <c r="AF27" s="57"/>
      <c r="AG27" s="57"/>
      <c r="AH27" s="58"/>
      <c r="AI27" s="57"/>
      <c r="AJ27" s="57"/>
      <c r="AK27" s="58"/>
      <c r="AL27" s="57"/>
      <c r="AM27" s="57"/>
      <c r="AN27" s="58"/>
      <c r="AO27" s="57"/>
      <c r="AP27" s="57"/>
      <c r="AQ27" s="58"/>
      <c r="AR27" s="57"/>
      <c r="AS27" s="57"/>
      <c r="AT27" s="58"/>
      <c r="AU27" s="57"/>
      <c r="AV27" s="57"/>
      <c r="AW27" s="58"/>
      <c r="AX27" s="57"/>
      <c r="AY27" s="57"/>
      <c r="AZ27" s="58"/>
      <c r="BA27" s="57"/>
      <c r="BB27" s="57"/>
      <c r="BC27" s="58"/>
      <c r="BD27" s="57"/>
      <c r="BE27" s="57"/>
      <c r="BF27" s="47" t="n">
        <f aca="false">COUNTA(M27,P27,S27,V27,Y27,AB27,AE27,AH27,AK27,AN27,AQ27,AT27,AW27,AZ27,BC27)</f>
        <v>0</v>
      </c>
      <c r="BG27" s="48" t="str">
        <f aca="true">IF(BF27&gt;0,TODAY()-MAX(M27,P27,S27,V27,Y27,AB27,AE27,AH27,AK27,AN27,AQ27,AT27,AW27,AZ27,BC27),"")</f>
        <v/>
      </c>
      <c r="BH27" s="48" t="str">
        <f aca="false">IF(AND(G27&lt;&gt;"",M27&lt;&gt;""),M27-G27,"")</f>
        <v/>
      </c>
      <c r="BI27" s="58"/>
      <c r="BJ27" s="58"/>
      <c r="BL27" s="49" t="str">
        <f aca="false">IF(E27="","",IFERROR(IF(INDEX(Setup!$D$23:$D$32,MATCH(E27,Setup!$B$23:$B$32,0))="","Unmapped",INDEX(Setup!$D$23:$D$32,MATCH(E27,Setup!$B$23:$B$32,0))),"Unmapped"))</f>
        <v/>
      </c>
    </row>
    <row r="28" customFormat="false" ht="15" hidden="false" customHeight="true" outlineLevel="0" collapsed="false">
      <c r="A28" s="50"/>
      <c r="B28" s="50"/>
      <c r="C28" s="50"/>
      <c r="D28" s="50"/>
      <c r="E28" s="50"/>
      <c r="F28" s="50"/>
      <c r="G28" s="51"/>
      <c r="H28" s="51"/>
      <c r="I28" s="50"/>
      <c r="J28" s="50"/>
      <c r="K28" s="50"/>
      <c r="L28" s="51"/>
      <c r="M28" s="51"/>
      <c r="N28" s="50"/>
      <c r="O28" s="50"/>
      <c r="P28" s="51"/>
      <c r="Q28" s="50"/>
      <c r="R28" s="50"/>
      <c r="S28" s="51"/>
      <c r="T28" s="50"/>
      <c r="U28" s="50"/>
      <c r="V28" s="51"/>
      <c r="W28" s="50"/>
      <c r="X28" s="52"/>
      <c r="Y28" s="51"/>
      <c r="Z28" s="50"/>
      <c r="AA28" s="50"/>
      <c r="AB28" s="51"/>
      <c r="AC28" s="50"/>
      <c r="AD28" s="50"/>
      <c r="AE28" s="51"/>
      <c r="AF28" s="50"/>
      <c r="AG28" s="50"/>
      <c r="AH28" s="51"/>
      <c r="AI28" s="50"/>
      <c r="AJ28" s="50"/>
      <c r="AK28" s="51"/>
      <c r="AL28" s="50"/>
      <c r="AM28" s="50"/>
      <c r="AN28" s="51"/>
      <c r="AO28" s="50"/>
      <c r="AP28" s="50"/>
      <c r="AQ28" s="51"/>
      <c r="AR28" s="50"/>
      <c r="AS28" s="50"/>
      <c r="AT28" s="51"/>
      <c r="AU28" s="50"/>
      <c r="AV28" s="50"/>
      <c r="AW28" s="51"/>
      <c r="AX28" s="50"/>
      <c r="AY28" s="50"/>
      <c r="AZ28" s="51"/>
      <c r="BA28" s="50"/>
      <c r="BB28" s="50"/>
      <c r="BC28" s="51"/>
      <c r="BD28" s="50"/>
      <c r="BE28" s="50"/>
      <c r="BF28" s="53" t="n">
        <f aca="false">COUNTA(M28,P28,S28,V28,Y28,AB28,AE28,AH28,AK28,AN28,AQ28,AT28,AW28,AZ28,BC28)</f>
        <v>0</v>
      </c>
      <c r="BG28" s="54" t="str">
        <f aca="true">IF(BF28&gt;0,TODAY()-MAX(M28,P28,S28,V28,Y28,AB28,AE28,AH28,AK28,AN28,AQ28,AT28,AW28,AZ28,BC28),"")</f>
        <v/>
      </c>
      <c r="BH28" s="54" t="str">
        <f aca="false">IF(AND(G28&lt;&gt;"",M28&lt;&gt;""),M28-G28,"")</f>
        <v/>
      </c>
      <c r="BI28" s="51"/>
      <c r="BJ28" s="51"/>
      <c r="BK28" s="55"/>
      <c r="BL28" s="56" t="str">
        <f aca="false">IF(E28="","",IFERROR(IF(INDEX(Setup!$D$23:$D$32,MATCH(E28,Setup!$B$23:$B$32,0))="","Unmapped",INDEX(Setup!$D$23:$D$32,MATCH(E28,Setup!$B$23:$B$32,0))),"Unmapped"))</f>
        <v/>
      </c>
    </row>
    <row r="29" customFormat="false" ht="15" hidden="false" customHeight="true" outlineLevel="0" collapsed="false">
      <c r="A29" s="57"/>
      <c r="B29" s="57"/>
      <c r="C29" s="57"/>
      <c r="D29" s="57"/>
      <c r="E29" s="57"/>
      <c r="F29" s="57"/>
      <c r="G29" s="58"/>
      <c r="H29" s="58"/>
      <c r="I29" s="57"/>
      <c r="J29" s="57"/>
      <c r="K29" s="57"/>
      <c r="L29" s="58"/>
      <c r="M29" s="58"/>
      <c r="N29" s="57"/>
      <c r="O29" s="57"/>
      <c r="P29" s="58"/>
      <c r="Q29" s="57"/>
      <c r="R29" s="57"/>
      <c r="S29" s="58"/>
      <c r="T29" s="57"/>
      <c r="U29" s="57"/>
      <c r="V29" s="58"/>
      <c r="W29" s="57"/>
      <c r="X29" s="59"/>
      <c r="Y29" s="58"/>
      <c r="Z29" s="57"/>
      <c r="AA29" s="57"/>
      <c r="AB29" s="58"/>
      <c r="AC29" s="57"/>
      <c r="AD29" s="57"/>
      <c r="AE29" s="58"/>
      <c r="AF29" s="57"/>
      <c r="AG29" s="57"/>
      <c r="AH29" s="58"/>
      <c r="AI29" s="57"/>
      <c r="AJ29" s="57"/>
      <c r="AK29" s="58"/>
      <c r="AL29" s="57"/>
      <c r="AM29" s="57"/>
      <c r="AN29" s="58"/>
      <c r="AO29" s="57"/>
      <c r="AP29" s="57"/>
      <c r="AQ29" s="58"/>
      <c r="AR29" s="57"/>
      <c r="AS29" s="57"/>
      <c r="AT29" s="58"/>
      <c r="AU29" s="57"/>
      <c r="AV29" s="57"/>
      <c r="AW29" s="58"/>
      <c r="AX29" s="57"/>
      <c r="AY29" s="57"/>
      <c r="AZ29" s="58"/>
      <c r="BA29" s="57"/>
      <c r="BB29" s="57"/>
      <c r="BC29" s="58"/>
      <c r="BD29" s="57"/>
      <c r="BE29" s="57"/>
      <c r="BF29" s="47" t="n">
        <f aca="false">COUNTA(M29,P29,S29,V29,Y29,AB29,AE29,AH29,AK29,AN29,AQ29,AT29,AW29,AZ29,BC29)</f>
        <v>0</v>
      </c>
      <c r="BG29" s="48" t="str">
        <f aca="true">IF(BF29&gt;0,TODAY()-MAX(M29,P29,S29,V29,Y29,AB29,AE29,AH29,AK29,AN29,AQ29,AT29,AW29,AZ29,BC29),"")</f>
        <v/>
      </c>
      <c r="BH29" s="48" t="str">
        <f aca="false">IF(AND(G29&lt;&gt;"",M29&lt;&gt;""),M29-G29,"")</f>
        <v/>
      </c>
      <c r="BI29" s="58"/>
      <c r="BJ29" s="58"/>
      <c r="BL29" s="49" t="str">
        <f aca="false">IF(E29="","",IFERROR(IF(INDEX(Setup!$D$23:$D$32,MATCH(E29,Setup!$B$23:$B$32,0))="","Unmapped",INDEX(Setup!$D$23:$D$32,MATCH(E29,Setup!$B$23:$B$32,0))),"Unmapped"))</f>
        <v/>
      </c>
    </row>
    <row r="30" customFormat="false" ht="15" hidden="false" customHeight="true" outlineLevel="0" collapsed="false">
      <c r="A30" s="50"/>
      <c r="B30" s="50"/>
      <c r="C30" s="50"/>
      <c r="D30" s="50"/>
      <c r="E30" s="50"/>
      <c r="F30" s="50"/>
      <c r="G30" s="51"/>
      <c r="H30" s="51"/>
      <c r="I30" s="50"/>
      <c r="J30" s="50"/>
      <c r="K30" s="50"/>
      <c r="L30" s="51"/>
      <c r="M30" s="51"/>
      <c r="N30" s="50"/>
      <c r="O30" s="50"/>
      <c r="P30" s="51"/>
      <c r="Q30" s="50"/>
      <c r="R30" s="50"/>
      <c r="S30" s="51"/>
      <c r="T30" s="50"/>
      <c r="U30" s="50"/>
      <c r="V30" s="51"/>
      <c r="W30" s="50"/>
      <c r="X30" s="52"/>
      <c r="Y30" s="51"/>
      <c r="Z30" s="50"/>
      <c r="AA30" s="50"/>
      <c r="AB30" s="51"/>
      <c r="AC30" s="50"/>
      <c r="AD30" s="50"/>
      <c r="AE30" s="51"/>
      <c r="AF30" s="50"/>
      <c r="AG30" s="50"/>
      <c r="AH30" s="51"/>
      <c r="AI30" s="50"/>
      <c r="AJ30" s="50"/>
      <c r="AK30" s="51"/>
      <c r="AL30" s="50"/>
      <c r="AM30" s="50"/>
      <c r="AN30" s="51"/>
      <c r="AO30" s="50"/>
      <c r="AP30" s="50"/>
      <c r="AQ30" s="51"/>
      <c r="AR30" s="50"/>
      <c r="AS30" s="50"/>
      <c r="AT30" s="51"/>
      <c r="AU30" s="50"/>
      <c r="AV30" s="50"/>
      <c r="AW30" s="51"/>
      <c r="AX30" s="50"/>
      <c r="AY30" s="50"/>
      <c r="AZ30" s="51"/>
      <c r="BA30" s="50"/>
      <c r="BB30" s="50"/>
      <c r="BC30" s="51"/>
      <c r="BD30" s="50"/>
      <c r="BE30" s="50"/>
      <c r="BF30" s="53" t="n">
        <f aca="false">COUNTA(M30,P30,S30,V30,Y30,AB30,AE30,AH30,AK30,AN30,AQ30,AT30,AW30,AZ30,BC30)</f>
        <v>0</v>
      </c>
      <c r="BG30" s="54" t="str">
        <f aca="true">IF(BF30&gt;0,TODAY()-MAX(M30,P30,S30,V30,Y30,AB30,AE30,AH30,AK30,AN30,AQ30,AT30,AW30,AZ30,BC30),"")</f>
        <v/>
      </c>
      <c r="BH30" s="54" t="str">
        <f aca="false">IF(AND(G30&lt;&gt;"",M30&lt;&gt;""),M30-G30,"")</f>
        <v/>
      </c>
      <c r="BI30" s="51"/>
      <c r="BJ30" s="51"/>
      <c r="BK30" s="55"/>
      <c r="BL30" s="56" t="str">
        <f aca="false">IF(E30="","",IFERROR(IF(INDEX(Setup!$D$23:$D$32,MATCH(E30,Setup!$B$23:$B$32,0))="","Unmapped",INDEX(Setup!$D$23:$D$32,MATCH(E30,Setup!$B$23:$B$32,0))),"Unmapped"))</f>
        <v/>
      </c>
    </row>
    <row r="31" customFormat="false" ht="15" hidden="false" customHeight="true" outlineLevel="0" collapsed="false">
      <c r="A31" s="57"/>
      <c r="B31" s="57"/>
      <c r="C31" s="57"/>
      <c r="D31" s="57"/>
      <c r="E31" s="57"/>
      <c r="F31" s="57"/>
      <c r="G31" s="58"/>
      <c r="H31" s="58"/>
      <c r="I31" s="57"/>
      <c r="J31" s="57"/>
      <c r="K31" s="57"/>
      <c r="L31" s="58"/>
      <c r="M31" s="58"/>
      <c r="N31" s="57"/>
      <c r="O31" s="57"/>
      <c r="P31" s="58"/>
      <c r="Q31" s="57"/>
      <c r="R31" s="57"/>
      <c r="S31" s="58"/>
      <c r="T31" s="57"/>
      <c r="U31" s="57"/>
      <c r="V31" s="58"/>
      <c r="W31" s="57"/>
      <c r="X31" s="59"/>
      <c r="Y31" s="58"/>
      <c r="Z31" s="57"/>
      <c r="AA31" s="57"/>
      <c r="AB31" s="58"/>
      <c r="AC31" s="57"/>
      <c r="AD31" s="57"/>
      <c r="AE31" s="58"/>
      <c r="AF31" s="57"/>
      <c r="AG31" s="57"/>
      <c r="AH31" s="58"/>
      <c r="AI31" s="57"/>
      <c r="AJ31" s="57"/>
      <c r="AK31" s="58"/>
      <c r="AL31" s="57"/>
      <c r="AM31" s="57"/>
      <c r="AN31" s="58"/>
      <c r="AO31" s="57"/>
      <c r="AP31" s="57"/>
      <c r="AQ31" s="58"/>
      <c r="AR31" s="57"/>
      <c r="AS31" s="57"/>
      <c r="AT31" s="58"/>
      <c r="AU31" s="57"/>
      <c r="AV31" s="57"/>
      <c r="AW31" s="58"/>
      <c r="AX31" s="57"/>
      <c r="AY31" s="57"/>
      <c r="AZ31" s="58"/>
      <c r="BA31" s="57"/>
      <c r="BB31" s="57"/>
      <c r="BC31" s="58"/>
      <c r="BD31" s="57"/>
      <c r="BE31" s="57"/>
      <c r="BF31" s="47" t="n">
        <f aca="false">COUNTA(M31,P31,S31,V31,Y31,AB31,AE31,AH31,AK31,AN31,AQ31,AT31,AW31,AZ31,BC31)</f>
        <v>0</v>
      </c>
      <c r="BG31" s="48" t="str">
        <f aca="true">IF(BF31&gt;0,TODAY()-MAX(M31,P31,S31,V31,Y31,AB31,AE31,AH31,AK31,AN31,AQ31,AT31,AW31,AZ31,BC31),"")</f>
        <v/>
      </c>
      <c r="BH31" s="48" t="str">
        <f aca="false">IF(AND(G31&lt;&gt;"",M31&lt;&gt;""),M31-G31,"")</f>
        <v/>
      </c>
      <c r="BI31" s="58"/>
      <c r="BJ31" s="58"/>
      <c r="BL31" s="49" t="str">
        <f aca="false">IF(E31="","",IFERROR(IF(INDEX(Setup!$D$23:$D$32,MATCH(E31,Setup!$B$23:$B$32,0))="","Unmapped",INDEX(Setup!$D$23:$D$32,MATCH(E31,Setup!$B$23:$B$32,0))),"Unmapped"))</f>
        <v/>
      </c>
    </row>
    <row r="32" customFormat="false" ht="15" hidden="false" customHeight="true" outlineLevel="0" collapsed="false">
      <c r="A32" s="50"/>
      <c r="B32" s="50"/>
      <c r="C32" s="50"/>
      <c r="D32" s="50"/>
      <c r="E32" s="50"/>
      <c r="F32" s="50"/>
      <c r="G32" s="51"/>
      <c r="H32" s="51"/>
      <c r="I32" s="50"/>
      <c r="J32" s="50"/>
      <c r="K32" s="50"/>
      <c r="L32" s="51"/>
      <c r="M32" s="51"/>
      <c r="N32" s="50"/>
      <c r="O32" s="50"/>
      <c r="P32" s="51"/>
      <c r="Q32" s="50"/>
      <c r="R32" s="50"/>
      <c r="S32" s="51"/>
      <c r="T32" s="50"/>
      <c r="U32" s="50"/>
      <c r="V32" s="51"/>
      <c r="W32" s="50"/>
      <c r="X32" s="52"/>
      <c r="Y32" s="51"/>
      <c r="Z32" s="50"/>
      <c r="AA32" s="50"/>
      <c r="AB32" s="51"/>
      <c r="AC32" s="50"/>
      <c r="AD32" s="50"/>
      <c r="AE32" s="51"/>
      <c r="AF32" s="50"/>
      <c r="AG32" s="50"/>
      <c r="AH32" s="51"/>
      <c r="AI32" s="50"/>
      <c r="AJ32" s="50"/>
      <c r="AK32" s="51"/>
      <c r="AL32" s="50"/>
      <c r="AM32" s="50"/>
      <c r="AN32" s="51"/>
      <c r="AO32" s="50"/>
      <c r="AP32" s="50"/>
      <c r="AQ32" s="51"/>
      <c r="AR32" s="50"/>
      <c r="AS32" s="50"/>
      <c r="AT32" s="51"/>
      <c r="AU32" s="50"/>
      <c r="AV32" s="50"/>
      <c r="AW32" s="51"/>
      <c r="AX32" s="50"/>
      <c r="AY32" s="50"/>
      <c r="AZ32" s="51"/>
      <c r="BA32" s="50"/>
      <c r="BB32" s="50"/>
      <c r="BC32" s="51"/>
      <c r="BD32" s="50"/>
      <c r="BE32" s="50"/>
      <c r="BF32" s="53" t="n">
        <f aca="false">COUNTA(M32,P32,S32,V32,Y32,AB32,AE32,AH32,AK32,AN32,AQ32,AT32,AW32,AZ32,BC32)</f>
        <v>0</v>
      </c>
      <c r="BG32" s="54" t="str">
        <f aca="true">IF(BF32&gt;0,TODAY()-MAX(M32,P32,S32,V32,Y32,AB32,AE32,AH32,AK32,AN32,AQ32,AT32,AW32,AZ32,BC32),"")</f>
        <v/>
      </c>
      <c r="BH32" s="54" t="str">
        <f aca="false">IF(AND(G32&lt;&gt;"",M32&lt;&gt;""),M32-G32,"")</f>
        <v/>
      </c>
      <c r="BI32" s="51"/>
      <c r="BJ32" s="51"/>
      <c r="BK32" s="55"/>
      <c r="BL32" s="56" t="str">
        <f aca="false">IF(E32="","",IFERROR(IF(INDEX(Setup!$D$23:$D$32,MATCH(E32,Setup!$B$23:$B$32,0))="","Unmapped",INDEX(Setup!$D$23:$D$32,MATCH(E32,Setup!$B$23:$B$32,0))),"Unmapped"))</f>
        <v/>
      </c>
    </row>
    <row r="33" customFormat="false" ht="15" hidden="false" customHeight="true" outlineLevel="0" collapsed="false">
      <c r="A33" s="57"/>
      <c r="B33" s="57"/>
      <c r="C33" s="57"/>
      <c r="D33" s="57"/>
      <c r="E33" s="57"/>
      <c r="F33" s="57"/>
      <c r="G33" s="58"/>
      <c r="H33" s="58"/>
      <c r="I33" s="57"/>
      <c r="J33" s="57"/>
      <c r="K33" s="57"/>
      <c r="L33" s="58"/>
      <c r="M33" s="58"/>
      <c r="N33" s="57"/>
      <c r="O33" s="57"/>
      <c r="P33" s="58"/>
      <c r="Q33" s="57"/>
      <c r="R33" s="57"/>
      <c r="S33" s="58"/>
      <c r="T33" s="57"/>
      <c r="U33" s="57"/>
      <c r="V33" s="58"/>
      <c r="W33" s="57"/>
      <c r="X33" s="59"/>
      <c r="Y33" s="58"/>
      <c r="Z33" s="57"/>
      <c r="AA33" s="57"/>
      <c r="AB33" s="58"/>
      <c r="AC33" s="57"/>
      <c r="AD33" s="57"/>
      <c r="AE33" s="58"/>
      <c r="AF33" s="57"/>
      <c r="AG33" s="57"/>
      <c r="AH33" s="58"/>
      <c r="AI33" s="57"/>
      <c r="AJ33" s="57"/>
      <c r="AK33" s="58"/>
      <c r="AL33" s="57"/>
      <c r="AM33" s="57"/>
      <c r="AN33" s="58"/>
      <c r="AO33" s="57"/>
      <c r="AP33" s="57"/>
      <c r="AQ33" s="58"/>
      <c r="AR33" s="57"/>
      <c r="AS33" s="57"/>
      <c r="AT33" s="58"/>
      <c r="AU33" s="57"/>
      <c r="AV33" s="57"/>
      <c r="AW33" s="58"/>
      <c r="AX33" s="57"/>
      <c r="AY33" s="57"/>
      <c r="AZ33" s="58"/>
      <c r="BA33" s="57"/>
      <c r="BB33" s="57"/>
      <c r="BC33" s="58"/>
      <c r="BD33" s="57"/>
      <c r="BE33" s="57"/>
      <c r="BF33" s="47" t="n">
        <f aca="false">COUNTA(M33,P33,S33,V33,Y33,AB33,AE33,AH33,AK33,AN33,AQ33,AT33,AW33,AZ33,BC33)</f>
        <v>0</v>
      </c>
      <c r="BG33" s="48" t="str">
        <f aca="true">IF(BF33&gt;0,TODAY()-MAX(M33,P33,S33,V33,Y33,AB33,AE33,AH33,AK33,AN33,AQ33,AT33,AW33,AZ33,BC33),"")</f>
        <v/>
      </c>
      <c r="BH33" s="48" t="str">
        <f aca="false">IF(AND(G33&lt;&gt;"",M33&lt;&gt;""),M33-G33,"")</f>
        <v/>
      </c>
      <c r="BI33" s="58"/>
      <c r="BJ33" s="58"/>
      <c r="BL33" s="49" t="str">
        <f aca="false">IF(E33="","",IFERROR(IF(INDEX(Setup!$D$23:$D$32,MATCH(E33,Setup!$B$23:$B$32,0))="","Unmapped",INDEX(Setup!$D$23:$D$32,MATCH(E33,Setup!$B$23:$B$32,0))),"Unmapped"))</f>
        <v/>
      </c>
    </row>
    <row r="34" customFormat="false" ht="15" hidden="false" customHeight="true" outlineLevel="0" collapsed="false">
      <c r="A34" s="50"/>
      <c r="B34" s="50"/>
      <c r="C34" s="50"/>
      <c r="D34" s="50"/>
      <c r="E34" s="50"/>
      <c r="F34" s="50"/>
      <c r="G34" s="51"/>
      <c r="H34" s="51"/>
      <c r="I34" s="50"/>
      <c r="J34" s="50"/>
      <c r="K34" s="50"/>
      <c r="L34" s="51"/>
      <c r="M34" s="51"/>
      <c r="N34" s="50"/>
      <c r="O34" s="50"/>
      <c r="P34" s="51"/>
      <c r="Q34" s="50"/>
      <c r="R34" s="50"/>
      <c r="S34" s="51"/>
      <c r="T34" s="50"/>
      <c r="U34" s="50"/>
      <c r="V34" s="51"/>
      <c r="W34" s="50"/>
      <c r="X34" s="52"/>
      <c r="Y34" s="51"/>
      <c r="Z34" s="50"/>
      <c r="AA34" s="50"/>
      <c r="AB34" s="51"/>
      <c r="AC34" s="50"/>
      <c r="AD34" s="50"/>
      <c r="AE34" s="51"/>
      <c r="AF34" s="50"/>
      <c r="AG34" s="50"/>
      <c r="AH34" s="51"/>
      <c r="AI34" s="50"/>
      <c r="AJ34" s="50"/>
      <c r="AK34" s="51"/>
      <c r="AL34" s="50"/>
      <c r="AM34" s="50"/>
      <c r="AN34" s="51"/>
      <c r="AO34" s="50"/>
      <c r="AP34" s="50"/>
      <c r="AQ34" s="51"/>
      <c r="AR34" s="50"/>
      <c r="AS34" s="50"/>
      <c r="AT34" s="51"/>
      <c r="AU34" s="50"/>
      <c r="AV34" s="50"/>
      <c r="AW34" s="51"/>
      <c r="AX34" s="50"/>
      <c r="AY34" s="50"/>
      <c r="AZ34" s="51"/>
      <c r="BA34" s="50"/>
      <c r="BB34" s="50"/>
      <c r="BC34" s="51"/>
      <c r="BD34" s="50"/>
      <c r="BE34" s="50"/>
      <c r="BF34" s="53" t="n">
        <f aca="false">COUNTA(M34,P34,S34,V34,Y34,AB34,AE34,AH34,AK34,AN34,AQ34,AT34,AW34,AZ34,BC34)</f>
        <v>0</v>
      </c>
      <c r="BG34" s="54" t="str">
        <f aca="true">IF(BF34&gt;0,TODAY()-MAX(M34,P34,S34,V34,Y34,AB34,AE34,AH34,AK34,AN34,AQ34,AT34,AW34,AZ34,BC34),"")</f>
        <v/>
      </c>
      <c r="BH34" s="54" t="str">
        <f aca="false">IF(AND(G34&lt;&gt;"",M34&lt;&gt;""),M34-G34,"")</f>
        <v/>
      </c>
      <c r="BI34" s="51"/>
      <c r="BJ34" s="51"/>
      <c r="BK34" s="55"/>
      <c r="BL34" s="56" t="str">
        <f aca="false">IF(E34="","",IFERROR(IF(INDEX(Setup!$D$23:$D$32,MATCH(E34,Setup!$B$23:$B$32,0))="","Unmapped",INDEX(Setup!$D$23:$D$32,MATCH(E34,Setup!$B$23:$B$32,0))),"Unmapped"))</f>
        <v/>
      </c>
    </row>
    <row r="35" customFormat="false" ht="15" hidden="false" customHeight="true" outlineLevel="0" collapsed="false">
      <c r="A35" s="57"/>
      <c r="B35" s="57"/>
      <c r="C35" s="57"/>
      <c r="D35" s="57"/>
      <c r="E35" s="57"/>
      <c r="F35" s="57"/>
      <c r="G35" s="58"/>
      <c r="H35" s="58"/>
      <c r="I35" s="57"/>
      <c r="J35" s="57"/>
      <c r="K35" s="57"/>
      <c r="L35" s="58"/>
      <c r="M35" s="58"/>
      <c r="N35" s="57"/>
      <c r="O35" s="57"/>
      <c r="P35" s="58"/>
      <c r="Q35" s="57"/>
      <c r="R35" s="57"/>
      <c r="S35" s="58"/>
      <c r="T35" s="57"/>
      <c r="U35" s="57"/>
      <c r="V35" s="58"/>
      <c r="W35" s="57"/>
      <c r="X35" s="59"/>
      <c r="Y35" s="58"/>
      <c r="Z35" s="57"/>
      <c r="AA35" s="57"/>
      <c r="AB35" s="58"/>
      <c r="AC35" s="57"/>
      <c r="AD35" s="57"/>
      <c r="AE35" s="58"/>
      <c r="AF35" s="57"/>
      <c r="AG35" s="57"/>
      <c r="AH35" s="58"/>
      <c r="AI35" s="57"/>
      <c r="AJ35" s="57"/>
      <c r="AK35" s="58"/>
      <c r="AL35" s="57"/>
      <c r="AM35" s="57"/>
      <c r="AN35" s="58"/>
      <c r="AO35" s="57"/>
      <c r="AP35" s="57"/>
      <c r="AQ35" s="58"/>
      <c r="AR35" s="57"/>
      <c r="AS35" s="57"/>
      <c r="AT35" s="58"/>
      <c r="AU35" s="57"/>
      <c r="AV35" s="57"/>
      <c r="AW35" s="58"/>
      <c r="AX35" s="57"/>
      <c r="AY35" s="57"/>
      <c r="AZ35" s="58"/>
      <c r="BA35" s="57"/>
      <c r="BB35" s="57"/>
      <c r="BC35" s="58"/>
      <c r="BD35" s="57"/>
      <c r="BE35" s="57"/>
      <c r="BF35" s="47" t="n">
        <f aca="false">COUNTA(M35,P35,S35,V35,Y35,AB35,AE35,AH35,AK35,AN35,AQ35,AT35,AW35,AZ35,BC35)</f>
        <v>0</v>
      </c>
      <c r="BG35" s="48" t="str">
        <f aca="true">IF(BF35&gt;0,TODAY()-MAX(M35,P35,S35,V35,Y35,AB35,AE35,AH35,AK35,AN35,AQ35,AT35,AW35,AZ35,BC35),"")</f>
        <v/>
      </c>
      <c r="BH35" s="48" t="str">
        <f aca="false">IF(AND(G35&lt;&gt;"",M35&lt;&gt;""),M35-G35,"")</f>
        <v/>
      </c>
      <c r="BI35" s="58"/>
      <c r="BJ35" s="58"/>
      <c r="BL35" s="49" t="str">
        <f aca="false">IF(E35="","",IFERROR(IF(INDEX(Setup!$D$23:$D$32,MATCH(E35,Setup!$B$23:$B$32,0))="","Unmapped",INDEX(Setup!$D$23:$D$32,MATCH(E35,Setup!$B$23:$B$32,0))),"Unmapped"))</f>
        <v/>
      </c>
    </row>
    <row r="36" customFormat="false" ht="15" hidden="false" customHeight="true" outlineLevel="0" collapsed="false">
      <c r="A36" s="50"/>
      <c r="B36" s="50"/>
      <c r="C36" s="50"/>
      <c r="D36" s="50"/>
      <c r="E36" s="50"/>
      <c r="F36" s="50"/>
      <c r="G36" s="51"/>
      <c r="H36" s="51"/>
      <c r="I36" s="50"/>
      <c r="J36" s="50"/>
      <c r="K36" s="50"/>
      <c r="L36" s="51"/>
      <c r="M36" s="51"/>
      <c r="N36" s="50"/>
      <c r="O36" s="50"/>
      <c r="P36" s="51"/>
      <c r="Q36" s="50"/>
      <c r="R36" s="50"/>
      <c r="S36" s="51"/>
      <c r="T36" s="50"/>
      <c r="U36" s="50"/>
      <c r="V36" s="51"/>
      <c r="W36" s="50"/>
      <c r="X36" s="52"/>
      <c r="Y36" s="51"/>
      <c r="Z36" s="50"/>
      <c r="AA36" s="50"/>
      <c r="AB36" s="51"/>
      <c r="AC36" s="50"/>
      <c r="AD36" s="50"/>
      <c r="AE36" s="51"/>
      <c r="AF36" s="50"/>
      <c r="AG36" s="50"/>
      <c r="AH36" s="51"/>
      <c r="AI36" s="50"/>
      <c r="AJ36" s="50"/>
      <c r="AK36" s="51"/>
      <c r="AL36" s="50"/>
      <c r="AM36" s="50"/>
      <c r="AN36" s="51"/>
      <c r="AO36" s="50"/>
      <c r="AP36" s="50"/>
      <c r="AQ36" s="51"/>
      <c r="AR36" s="50"/>
      <c r="AS36" s="50"/>
      <c r="AT36" s="51"/>
      <c r="AU36" s="50"/>
      <c r="AV36" s="50"/>
      <c r="AW36" s="51"/>
      <c r="AX36" s="50"/>
      <c r="AY36" s="50"/>
      <c r="AZ36" s="51"/>
      <c r="BA36" s="50"/>
      <c r="BB36" s="50"/>
      <c r="BC36" s="51"/>
      <c r="BD36" s="50"/>
      <c r="BE36" s="50"/>
      <c r="BF36" s="53" t="n">
        <f aca="false">COUNTA(M36,P36,S36,V36,Y36,AB36,AE36,AH36,AK36,AN36,AQ36,AT36,AW36,AZ36,BC36)</f>
        <v>0</v>
      </c>
      <c r="BG36" s="54" t="str">
        <f aca="true">IF(BF36&gt;0,TODAY()-MAX(M36,P36,S36,V36,Y36,AB36,AE36,AH36,AK36,AN36,AQ36,AT36,AW36,AZ36,BC36),"")</f>
        <v/>
      </c>
      <c r="BH36" s="54" t="str">
        <f aca="false">IF(AND(G36&lt;&gt;"",M36&lt;&gt;""),M36-G36,"")</f>
        <v/>
      </c>
      <c r="BI36" s="51"/>
      <c r="BJ36" s="51"/>
      <c r="BK36" s="55"/>
      <c r="BL36" s="56" t="str">
        <f aca="false">IF(E36="","",IFERROR(IF(INDEX(Setup!$D$23:$D$32,MATCH(E36,Setup!$B$23:$B$32,0))="","Unmapped",INDEX(Setup!$D$23:$D$32,MATCH(E36,Setup!$B$23:$B$32,0))),"Unmapped"))</f>
        <v/>
      </c>
    </row>
    <row r="37" customFormat="false" ht="15" hidden="false" customHeight="true" outlineLevel="0" collapsed="false">
      <c r="A37" s="57"/>
      <c r="B37" s="57"/>
      <c r="C37" s="57"/>
      <c r="D37" s="57"/>
      <c r="E37" s="57"/>
      <c r="F37" s="57"/>
      <c r="G37" s="58"/>
      <c r="H37" s="58"/>
      <c r="I37" s="57"/>
      <c r="J37" s="57"/>
      <c r="K37" s="57"/>
      <c r="L37" s="58"/>
      <c r="M37" s="58"/>
      <c r="N37" s="57"/>
      <c r="O37" s="57"/>
      <c r="P37" s="58"/>
      <c r="Q37" s="57"/>
      <c r="R37" s="57"/>
      <c r="S37" s="58"/>
      <c r="T37" s="57"/>
      <c r="U37" s="57"/>
      <c r="V37" s="58"/>
      <c r="W37" s="57"/>
      <c r="X37" s="59"/>
      <c r="Y37" s="58"/>
      <c r="Z37" s="57"/>
      <c r="AA37" s="57"/>
      <c r="AB37" s="58"/>
      <c r="AC37" s="57"/>
      <c r="AD37" s="57"/>
      <c r="AE37" s="58"/>
      <c r="AF37" s="57"/>
      <c r="AG37" s="57"/>
      <c r="AH37" s="58"/>
      <c r="AI37" s="57"/>
      <c r="AJ37" s="57"/>
      <c r="AK37" s="58"/>
      <c r="AL37" s="57"/>
      <c r="AM37" s="57"/>
      <c r="AN37" s="58"/>
      <c r="AO37" s="57"/>
      <c r="AP37" s="57"/>
      <c r="AQ37" s="58"/>
      <c r="AR37" s="57"/>
      <c r="AS37" s="57"/>
      <c r="AT37" s="58"/>
      <c r="AU37" s="57"/>
      <c r="AV37" s="57"/>
      <c r="AW37" s="58"/>
      <c r="AX37" s="57"/>
      <c r="AY37" s="57"/>
      <c r="AZ37" s="58"/>
      <c r="BA37" s="57"/>
      <c r="BB37" s="57"/>
      <c r="BC37" s="58"/>
      <c r="BD37" s="57"/>
      <c r="BE37" s="57"/>
      <c r="BF37" s="47" t="n">
        <f aca="false">COUNTA(M37,P37,S37,V37,Y37,AB37,AE37,AH37,AK37,AN37,AQ37,AT37,AW37,AZ37,BC37)</f>
        <v>0</v>
      </c>
      <c r="BG37" s="48" t="str">
        <f aca="true">IF(BF37&gt;0,TODAY()-MAX(M37,P37,S37,V37,Y37,AB37,AE37,AH37,AK37,AN37,AQ37,AT37,AW37,AZ37,BC37),"")</f>
        <v/>
      </c>
      <c r="BH37" s="48" t="str">
        <f aca="false">IF(AND(G37&lt;&gt;"",M37&lt;&gt;""),M37-G37,"")</f>
        <v/>
      </c>
      <c r="BI37" s="58"/>
      <c r="BJ37" s="58"/>
      <c r="BL37" s="49" t="str">
        <f aca="false">IF(E37="","",IFERROR(IF(INDEX(Setup!$D$23:$D$32,MATCH(E37,Setup!$B$23:$B$32,0))="","Unmapped",INDEX(Setup!$D$23:$D$32,MATCH(E37,Setup!$B$23:$B$32,0))),"Unmapped"))</f>
        <v/>
      </c>
    </row>
    <row r="38" customFormat="false" ht="15" hidden="false" customHeight="true" outlineLevel="0" collapsed="false">
      <c r="A38" s="50"/>
      <c r="B38" s="50"/>
      <c r="C38" s="50"/>
      <c r="D38" s="50"/>
      <c r="E38" s="50"/>
      <c r="F38" s="50"/>
      <c r="G38" s="51"/>
      <c r="H38" s="51"/>
      <c r="I38" s="50"/>
      <c r="J38" s="50"/>
      <c r="K38" s="50"/>
      <c r="L38" s="51"/>
      <c r="M38" s="51"/>
      <c r="N38" s="50"/>
      <c r="O38" s="50"/>
      <c r="P38" s="51"/>
      <c r="Q38" s="50"/>
      <c r="R38" s="50"/>
      <c r="S38" s="51"/>
      <c r="T38" s="50"/>
      <c r="U38" s="50"/>
      <c r="V38" s="51"/>
      <c r="W38" s="50"/>
      <c r="X38" s="52"/>
      <c r="Y38" s="51"/>
      <c r="Z38" s="50"/>
      <c r="AA38" s="50"/>
      <c r="AB38" s="51"/>
      <c r="AC38" s="50"/>
      <c r="AD38" s="50"/>
      <c r="AE38" s="51"/>
      <c r="AF38" s="50"/>
      <c r="AG38" s="50"/>
      <c r="AH38" s="51"/>
      <c r="AI38" s="50"/>
      <c r="AJ38" s="50"/>
      <c r="AK38" s="51"/>
      <c r="AL38" s="50"/>
      <c r="AM38" s="50"/>
      <c r="AN38" s="51"/>
      <c r="AO38" s="50"/>
      <c r="AP38" s="50"/>
      <c r="AQ38" s="51"/>
      <c r="AR38" s="50"/>
      <c r="AS38" s="50"/>
      <c r="AT38" s="51"/>
      <c r="AU38" s="50"/>
      <c r="AV38" s="50"/>
      <c r="AW38" s="51"/>
      <c r="AX38" s="50"/>
      <c r="AY38" s="50"/>
      <c r="AZ38" s="51"/>
      <c r="BA38" s="50"/>
      <c r="BB38" s="50"/>
      <c r="BC38" s="51"/>
      <c r="BD38" s="50"/>
      <c r="BE38" s="50"/>
      <c r="BF38" s="53" t="n">
        <f aca="false">COUNTA(M38,P38,S38,V38,Y38,AB38,AE38,AH38,AK38,AN38,AQ38,AT38,AW38,AZ38,BC38)</f>
        <v>0</v>
      </c>
      <c r="BG38" s="54" t="str">
        <f aca="true">IF(BF38&gt;0,TODAY()-MAX(M38,P38,S38,V38,Y38,AB38,AE38,AH38,AK38,AN38,AQ38,AT38,AW38,AZ38,BC38),"")</f>
        <v/>
      </c>
      <c r="BH38" s="54" t="str">
        <f aca="false">IF(AND(G38&lt;&gt;"",M38&lt;&gt;""),M38-G38,"")</f>
        <v/>
      </c>
      <c r="BI38" s="51"/>
      <c r="BJ38" s="51"/>
      <c r="BK38" s="55"/>
      <c r="BL38" s="56" t="str">
        <f aca="false">IF(E38="","",IFERROR(IF(INDEX(Setup!$D$23:$D$32,MATCH(E38,Setup!$B$23:$B$32,0))="","Unmapped",INDEX(Setup!$D$23:$D$32,MATCH(E38,Setup!$B$23:$B$32,0))),"Unmapped"))</f>
        <v/>
      </c>
    </row>
    <row r="39" customFormat="false" ht="15" hidden="false" customHeight="true" outlineLevel="0" collapsed="false">
      <c r="A39" s="57"/>
      <c r="B39" s="57"/>
      <c r="C39" s="57"/>
      <c r="D39" s="57"/>
      <c r="E39" s="57"/>
      <c r="F39" s="57"/>
      <c r="G39" s="58"/>
      <c r="H39" s="58"/>
      <c r="I39" s="57"/>
      <c r="J39" s="57"/>
      <c r="K39" s="57"/>
      <c r="L39" s="58"/>
      <c r="M39" s="58"/>
      <c r="N39" s="57"/>
      <c r="O39" s="57"/>
      <c r="P39" s="58"/>
      <c r="Q39" s="57"/>
      <c r="R39" s="57"/>
      <c r="S39" s="58"/>
      <c r="T39" s="57"/>
      <c r="U39" s="57"/>
      <c r="V39" s="58"/>
      <c r="W39" s="57"/>
      <c r="X39" s="59"/>
      <c r="Y39" s="58"/>
      <c r="Z39" s="57"/>
      <c r="AA39" s="57"/>
      <c r="AB39" s="58"/>
      <c r="AC39" s="57"/>
      <c r="AD39" s="57"/>
      <c r="AE39" s="58"/>
      <c r="AF39" s="57"/>
      <c r="AG39" s="57"/>
      <c r="AH39" s="58"/>
      <c r="AI39" s="57"/>
      <c r="AJ39" s="57"/>
      <c r="AK39" s="58"/>
      <c r="AL39" s="57"/>
      <c r="AM39" s="57"/>
      <c r="AN39" s="58"/>
      <c r="AO39" s="57"/>
      <c r="AP39" s="57"/>
      <c r="AQ39" s="58"/>
      <c r="AR39" s="57"/>
      <c r="AS39" s="57"/>
      <c r="AT39" s="58"/>
      <c r="AU39" s="57"/>
      <c r="AV39" s="57"/>
      <c r="AW39" s="58"/>
      <c r="AX39" s="57"/>
      <c r="AY39" s="57"/>
      <c r="AZ39" s="58"/>
      <c r="BA39" s="57"/>
      <c r="BB39" s="57"/>
      <c r="BC39" s="58"/>
      <c r="BD39" s="57"/>
      <c r="BE39" s="57"/>
      <c r="BF39" s="47" t="n">
        <f aca="false">COUNTA(M39,P39,S39,V39,Y39,AB39,AE39,AH39,AK39,AN39,AQ39,AT39,AW39,AZ39,BC39)</f>
        <v>0</v>
      </c>
      <c r="BG39" s="48" t="str">
        <f aca="true">IF(BF39&gt;0,TODAY()-MAX(M39,P39,S39,V39,Y39,AB39,AE39,AH39,AK39,AN39,AQ39,AT39,AW39,AZ39,BC39),"")</f>
        <v/>
      </c>
      <c r="BH39" s="48" t="str">
        <f aca="false">IF(AND(G39&lt;&gt;"",M39&lt;&gt;""),M39-G39,"")</f>
        <v/>
      </c>
      <c r="BI39" s="58"/>
      <c r="BJ39" s="58"/>
      <c r="BL39" s="49" t="str">
        <f aca="false">IF(E39="","",IFERROR(IF(INDEX(Setup!$D$23:$D$32,MATCH(E39,Setup!$B$23:$B$32,0))="","Unmapped",INDEX(Setup!$D$23:$D$32,MATCH(E39,Setup!$B$23:$B$32,0))),"Unmapped"))</f>
        <v/>
      </c>
    </row>
    <row r="40" customFormat="false" ht="15" hidden="false" customHeight="true" outlineLevel="0" collapsed="false">
      <c r="A40" s="50"/>
      <c r="B40" s="50"/>
      <c r="C40" s="50"/>
      <c r="D40" s="50"/>
      <c r="E40" s="50"/>
      <c r="F40" s="50"/>
      <c r="G40" s="51"/>
      <c r="H40" s="51"/>
      <c r="I40" s="50"/>
      <c r="J40" s="50"/>
      <c r="K40" s="50"/>
      <c r="L40" s="51"/>
      <c r="M40" s="51"/>
      <c r="N40" s="50"/>
      <c r="O40" s="50"/>
      <c r="P40" s="51"/>
      <c r="Q40" s="50"/>
      <c r="R40" s="50"/>
      <c r="S40" s="51"/>
      <c r="T40" s="50"/>
      <c r="U40" s="50"/>
      <c r="V40" s="51"/>
      <c r="W40" s="50"/>
      <c r="X40" s="52"/>
      <c r="Y40" s="51"/>
      <c r="Z40" s="50"/>
      <c r="AA40" s="50"/>
      <c r="AB40" s="51"/>
      <c r="AC40" s="50"/>
      <c r="AD40" s="50"/>
      <c r="AE40" s="51"/>
      <c r="AF40" s="50"/>
      <c r="AG40" s="50"/>
      <c r="AH40" s="51"/>
      <c r="AI40" s="50"/>
      <c r="AJ40" s="50"/>
      <c r="AK40" s="51"/>
      <c r="AL40" s="50"/>
      <c r="AM40" s="50"/>
      <c r="AN40" s="51"/>
      <c r="AO40" s="50"/>
      <c r="AP40" s="50"/>
      <c r="AQ40" s="51"/>
      <c r="AR40" s="50"/>
      <c r="AS40" s="50"/>
      <c r="AT40" s="51"/>
      <c r="AU40" s="50"/>
      <c r="AV40" s="50"/>
      <c r="AW40" s="51"/>
      <c r="AX40" s="50"/>
      <c r="AY40" s="50"/>
      <c r="AZ40" s="51"/>
      <c r="BA40" s="50"/>
      <c r="BB40" s="50"/>
      <c r="BC40" s="51"/>
      <c r="BD40" s="50"/>
      <c r="BE40" s="50"/>
      <c r="BF40" s="53" t="n">
        <f aca="false">COUNTA(M40,P40,S40,V40,Y40,AB40,AE40,AH40,AK40,AN40,AQ40,AT40,AW40,AZ40,BC40)</f>
        <v>0</v>
      </c>
      <c r="BG40" s="54" t="str">
        <f aca="true">IF(BF40&gt;0,TODAY()-MAX(M40,P40,S40,V40,Y40,AB40,AE40,AH40,AK40,AN40,AQ40,AT40,AW40,AZ40,BC40),"")</f>
        <v/>
      </c>
      <c r="BH40" s="54" t="str">
        <f aca="false">IF(AND(G40&lt;&gt;"",M40&lt;&gt;""),M40-G40,"")</f>
        <v/>
      </c>
      <c r="BI40" s="51"/>
      <c r="BJ40" s="51"/>
      <c r="BK40" s="55"/>
      <c r="BL40" s="56" t="str">
        <f aca="false">IF(E40="","",IFERROR(IF(INDEX(Setup!$D$23:$D$32,MATCH(E40,Setup!$B$23:$B$32,0))="","Unmapped",INDEX(Setup!$D$23:$D$32,MATCH(E40,Setup!$B$23:$B$32,0))),"Unmapped"))</f>
        <v/>
      </c>
    </row>
    <row r="41" customFormat="false" ht="15" hidden="false" customHeight="true" outlineLevel="0" collapsed="false">
      <c r="A41" s="57"/>
      <c r="B41" s="57"/>
      <c r="C41" s="57"/>
      <c r="D41" s="57"/>
      <c r="E41" s="57"/>
      <c r="F41" s="57"/>
      <c r="G41" s="58"/>
      <c r="H41" s="58"/>
      <c r="I41" s="57"/>
      <c r="J41" s="57"/>
      <c r="K41" s="57"/>
      <c r="L41" s="58"/>
      <c r="M41" s="58"/>
      <c r="N41" s="57"/>
      <c r="O41" s="57"/>
      <c r="P41" s="58"/>
      <c r="Q41" s="57"/>
      <c r="R41" s="57"/>
      <c r="S41" s="58"/>
      <c r="T41" s="57"/>
      <c r="U41" s="57"/>
      <c r="V41" s="58"/>
      <c r="W41" s="57"/>
      <c r="X41" s="59"/>
      <c r="Y41" s="58"/>
      <c r="Z41" s="57"/>
      <c r="AA41" s="57"/>
      <c r="AB41" s="58"/>
      <c r="AC41" s="57"/>
      <c r="AD41" s="57"/>
      <c r="AE41" s="58"/>
      <c r="AF41" s="57"/>
      <c r="AG41" s="57"/>
      <c r="AH41" s="58"/>
      <c r="AI41" s="57"/>
      <c r="AJ41" s="57"/>
      <c r="AK41" s="58"/>
      <c r="AL41" s="57"/>
      <c r="AM41" s="57"/>
      <c r="AN41" s="58"/>
      <c r="AO41" s="57"/>
      <c r="AP41" s="57"/>
      <c r="AQ41" s="58"/>
      <c r="AR41" s="57"/>
      <c r="AS41" s="57"/>
      <c r="AT41" s="58"/>
      <c r="AU41" s="57"/>
      <c r="AV41" s="57"/>
      <c r="AW41" s="58"/>
      <c r="AX41" s="57"/>
      <c r="AY41" s="57"/>
      <c r="AZ41" s="58"/>
      <c r="BA41" s="57"/>
      <c r="BB41" s="57"/>
      <c r="BC41" s="58"/>
      <c r="BD41" s="57"/>
      <c r="BE41" s="57"/>
      <c r="BF41" s="47" t="n">
        <f aca="false">COUNTA(M41,P41,S41,V41,Y41,AB41,AE41,AH41,AK41,AN41,AQ41,AT41,AW41,AZ41,BC41)</f>
        <v>0</v>
      </c>
      <c r="BG41" s="48" t="str">
        <f aca="true">IF(BF41&gt;0,TODAY()-MAX(M41,P41,S41,V41,Y41,AB41,AE41,AH41,AK41,AN41,AQ41,AT41,AW41,AZ41,BC41),"")</f>
        <v/>
      </c>
      <c r="BH41" s="48" t="str">
        <f aca="false">IF(AND(G41&lt;&gt;"",M41&lt;&gt;""),M41-G41,"")</f>
        <v/>
      </c>
      <c r="BI41" s="58"/>
      <c r="BJ41" s="58"/>
      <c r="BL41" s="49" t="str">
        <f aca="false">IF(E41="","",IFERROR(IF(INDEX(Setup!$D$23:$D$32,MATCH(E41,Setup!$B$23:$B$32,0))="","Unmapped",INDEX(Setup!$D$23:$D$32,MATCH(E41,Setup!$B$23:$B$32,0))),"Unmapped"))</f>
        <v/>
      </c>
    </row>
    <row r="42" customFormat="false" ht="15" hidden="false" customHeight="true" outlineLevel="0" collapsed="false">
      <c r="A42" s="50"/>
      <c r="B42" s="50"/>
      <c r="C42" s="50"/>
      <c r="D42" s="50"/>
      <c r="E42" s="50"/>
      <c r="F42" s="50"/>
      <c r="G42" s="51"/>
      <c r="H42" s="51"/>
      <c r="I42" s="50"/>
      <c r="J42" s="50"/>
      <c r="K42" s="50"/>
      <c r="L42" s="51"/>
      <c r="M42" s="51"/>
      <c r="N42" s="50"/>
      <c r="O42" s="50"/>
      <c r="P42" s="51"/>
      <c r="Q42" s="50"/>
      <c r="R42" s="50"/>
      <c r="S42" s="51"/>
      <c r="T42" s="50"/>
      <c r="U42" s="50"/>
      <c r="V42" s="51"/>
      <c r="W42" s="50"/>
      <c r="X42" s="52"/>
      <c r="Y42" s="51"/>
      <c r="Z42" s="50"/>
      <c r="AA42" s="50"/>
      <c r="AB42" s="51"/>
      <c r="AC42" s="50"/>
      <c r="AD42" s="50"/>
      <c r="AE42" s="51"/>
      <c r="AF42" s="50"/>
      <c r="AG42" s="50"/>
      <c r="AH42" s="51"/>
      <c r="AI42" s="50"/>
      <c r="AJ42" s="50"/>
      <c r="AK42" s="51"/>
      <c r="AL42" s="50"/>
      <c r="AM42" s="50"/>
      <c r="AN42" s="51"/>
      <c r="AO42" s="50"/>
      <c r="AP42" s="50"/>
      <c r="AQ42" s="51"/>
      <c r="AR42" s="50"/>
      <c r="AS42" s="50"/>
      <c r="AT42" s="51"/>
      <c r="AU42" s="50"/>
      <c r="AV42" s="50"/>
      <c r="AW42" s="51"/>
      <c r="AX42" s="50"/>
      <c r="AY42" s="50"/>
      <c r="AZ42" s="51"/>
      <c r="BA42" s="50"/>
      <c r="BB42" s="50"/>
      <c r="BC42" s="51"/>
      <c r="BD42" s="50"/>
      <c r="BE42" s="50"/>
      <c r="BF42" s="53" t="n">
        <f aca="false">COUNTA(M42,P42,S42,V42,Y42,AB42,AE42,AH42,AK42,AN42,AQ42,AT42,AW42,AZ42,BC42)</f>
        <v>0</v>
      </c>
      <c r="BG42" s="54" t="str">
        <f aca="true">IF(BF42&gt;0,TODAY()-MAX(M42,P42,S42,V42,Y42,AB42,AE42,AH42,AK42,AN42,AQ42,AT42,AW42,AZ42,BC42),"")</f>
        <v/>
      </c>
      <c r="BH42" s="54" t="str">
        <f aca="false">IF(AND(G42&lt;&gt;"",M42&lt;&gt;""),M42-G42,"")</f>
        <v/>
      </c>
      <c r="BI42" s="51"/>
      <c r="BJ42" s="51"/>
      <c r="BK42" s="55"/>
      <c r="BL42" s="56" t="str">
        <f aca="false">IF(E42="","",IFERROR(IF(INDEX(Setup!$D$23:$D$32,MATCH(E42,Setup!$B$23:$B$32,0))="","Unmapped",INDEX(Setup!$D$23:$D$32,MATCH(E42,Setup!$B$23:$B$32,0))),"Unmapped"))</f>
        <v/>
      </c>
    </row>
    <row r="43" customFormat="false" ht="15" hidden="false" customHeight="true" outlineLevel="0" collapsed="false">
      <c r="A43" s="57"/>
      <c r="B43" s="57"/>
      <c r="C43" s="57"/>
      <c r="D43" s="57"/>
      <c r="E43" s="57"/>
      <c r="F43" s="57"/>
      <c r="G43" s="58"/>
      <c r="H43" s="58"/>
      <c r="I43" s="57"/>
      <c r="J43" s="57"/>
      <c r="K43" s="57"/>
      <c r="L43" s="58"/>
      <c r="M43" s="58"/>
      <c r="N43" s="57"/>
      <c r="O43" s="57"/>
      <c r="P43" s="58"/>
      <c r="Q43" s="57"/>
      <c r="R43" s="57"/>
      <c r="S43" s="58"/>
      <c r="T43" s="57"/>
      <c r="U43" s="57"/>
      <c r="V43" s="58"/>
      <c r="W43" s="57"/>
      <c r="X43" s="59"/>
      <c r="Y43" s="58"/>
      <c r="Z43" s="57"/>
      <c r="AA43" s="57"/>
      <c r="AB43" s="58"/>
      <c r="AC43" s="57"/>
      <c r="AD43" s="57"/>
      <c r="AE43" s="58"/>
      <c r="AF43" s="57"/>
      <c r="AG43" s="57"/>
      <c r="AH43" s="58"/>
      <c r="AI43" s="57"/>
      <c r="AJ43" s="57"/>
      <c r="AK43" s="58"/>
      <c r="AL43" s="57"/>
      <c r="AM43" s="57"/>
      <c r="AN43" s="58"/>
      <c r="AO43" s="57"/>
      <c r="AP43" s="57"/>
      <c r="AQ43" s="58"/>
      <c r="AR43" s="57"/>
      <c r="AS43" s="57"/>
      <c r="AT43" s="58"/>
      <c r="AU43" s="57"/>
      <c r="AV43" s="57"/>
      <c r="AW43" s="58"/>
      <c r="AX43" s="57"/>
      <c r="AY43" s="57"/>
      <c r="AZ43" s="58"/>
      <c r="BA43" s="57"/>
      <c r="BB43" s="57"/>
      <c r="BC43" s="58"/>
      <c r="BD43" s="57"/>
      <c r="BE43" s="57"/>
      <c r="BF43" s="47" t="n">
        <f aca="false">COUNTA(M43,P43,S43,V43,Y43,AB43,AE43,AH43,AK43,AN43,AQ43,AT43,AW43,AZ43,BC43)</f>
        <v>0</v>
      </c>
      <c r="BG43" s="48" t="str">
        <f aca="true">IF(BF43&gt;0,TODAY()-MAX(M43,P43,S43,V43,Y43,AB43,AE43,AH43,AK43,AN43,AQ43,AT43,AW43,AZ43,BC43),"")</f>
        <v/>
      </c>
      <c r="BH43" s="48" t="str">
        <f aca="false">IF(AND(G43&lt;&gt;"",M43&lt;&gt;""),M43-G43,"")</f>
        <v/>
      </c>
      <c r="BI43" s="58"/>
      <c r="BJ43" s="58"/>
      <c r="BL43" s="49" t="str">
        <f aca="false">IF(E43="","",IFERROR(IF(INDEX(Setup!$D$23:$D$32,MATCH(E43,Setup!$B$23:$B$32,0))="","Unmapped",INDEX(Setup!$D$23:$D$32,MATCH(E43,Setup!$B$23:$B$32,0))),"Unmapped"))</f>
        <v/>
      </c>
    </row>
    <row r="44" customFormat="false" ht="15" hidden="false" customHeight="true" outlineLevel="0" collapsed="false">
      <c r="A44" s="50"/>
      <c r="B44" s="50"/>
      <c r="C44" s="50"/>
      <c r="D44" s="50"/>
      <c r="E44" s="50"/>
      <c r="F44" s="50"/>
      <c r="G44" s="51"/>
      <c r="H44" s="51"/>
      <c r="I44" s="50"/>
      <c r="J44" s="50"/>
      <c r="K44" s="50"/>
      <c r="L44" s="51"/>
      <c r="M44" s="51"/>
      <c r="N44" s="50"/>
      <c r="O44" s="50"/>
      <c r="P44" s="51"/>
      <c r="Q44" s="50"/>
      <c r="R44" s="50"/>
      <c r="S44" s="51"/>
      <c r="T44" s="50"/>
      <c r="U44" s="50"/>
      <c r="V44" s="51"/>
      <c r="W44" s="50"/>
      <c r="X44" s="52"/>
      <c r="Y44" s="51"/>
      <c r="Z44" s="50"/>
      <c r="AA44" s="50"/>
      <c r="AB44" s="51"/>
      <c r="AC44" s="50"/>
      <c r="AD44" s="50"/>
      <c r="AE44" s="51"/>
      <c r="AF44" s="50"/>
      <c r="AG44" s="50"/>
      <c r="AH44" s="51"/>
      <c r="AI44" s="50"/>
      <c r="AJ44" s="50"/>
      <c r="AK44" s="51"/>
      <c r="AL44" s="50"/>
      <c r="AM44" s="50"/>
      <c r="AN44" s="51"/>
      <c r="AO44" s="50"/>
      <c r="AP44" s="50"/>
      <c r="AQ44" s="51"/>
      <c r="AR44" s="50"/>
      <c r="AS44" s="50"/>
      <c r="AT44" s="51"/>
      <c r="AU44" s="50"/>
      <c r="AV44" s="50"/>
      <c r="AW44" s="51"/>
      <c r="AX44" s="50"/>
      <c r="AY44" s="50"/>
      <c r="AZ44" s="51"/>
      <c r="BA44" s="50"/>
      <c r="BB44" s="50"/>
      <c r="BC44" s="51"/>
      <c r="BD44" s="50"/>
      <c r="BE44" s="50"/>
      <c r="BF44" s="53" t="n">
        <f aca="false">COUNTA(M44,P44,S44,V44,Y44,AB44,AE44,AH44,AK44,AN44,AQ44,AT44,AW44,AZ44,BC44)</f>
        <v>0</v>
      </c>
      <c r="BG44" s="54" t="str">
        <f aca="true">IF(BF44&gt;0,TODAY()-MAX(M44,P44,S44,V44,Y44,AB44,AE44,AH44,AK44,AN44,AQ44,AT44,AW44,AZ44,BC44),"")</f>
        <v/>
      </c>
      <c r="BH44" s="54" t="str">
        <f aca="false">IF(AND(G44&lt;&gt;"",M44&lt;&gt;""),M44-G44,"")</f>
        <v/>
      </c>
      <c r="BI44" s="51"/>
      <c r="BJ44" s="51"/>
      <c r="BK44" s="55"/>
      <c r="BL44" s="56" t="str">
        <f aca="false">IF(E44="","",IFERROR(IF(INDEX(Setup!$D$23:$D$32,MATCH(E44,Setup!$B$23:$B$32,0))="","Unmapped",INDEX(Setup!$D$23:$D$32,MATCH(E44,Setup!$B$23:$B$32,0))),"Unmapped"))</f>
        <v/>
      </c>
    </row>
    <row r="45" customFormat="false" ht="15" hidden="false" customHeight="true" outlineLevel="0" collapsed="false">
      <c r="A45" s="57"/>
      <c r="B45" s="57"/>
      <c r="C45" s="57"/>
      <c r="D45" s="57"/>
      <c r="E45" s="57"/>
      <c r="F45" s="57"/>
      <c r="G45" s="58"/>
      <c r="H45" s="58"/>
      <c r="I45" s="57"/>
      <c r="J45" s="57"/>
      <c r="K45" s="57"/>
      <c r="L45" s="58"/>
      <c r="M45" s="58"/>
      <c r="N45" s="57"/>
      <c r="O45" s="57"/>
      <c r="P45" s="58"/>
      <c r="Q45" s="57"/>
      <c r="R45" s="57"/>
      <c r="S45" s="58"/>
      <c r="T45" s="57"/>
      <c r="U45" s="57"/>
      <c r="V45" s="58"/>
      <c r="W45" s="57"/>
      <c r="X45" s="59"/>
      <c r="Y45" s="58"/>
      <c r="Z45" s="57"/>
      <c r="AA45" s="57"/>
      <c r="AB45" s="58"/>
      <c r="AC45" s="57"/>
      <c r="AD45" s="57"/>
      <c r="AE45" s="58"/>
      <c r="AF45" s="57"/>
      <c r="AG45" s="57"/>
      <c r="AH45" s="58"/>
      <c r="AI45" s="57"/>
      <c r="AJ45" s="57"/>
      <c r="AK45" s="58"/>
      <c r="AL45" s="57"/>
      <c r="AM45" s="57"/>
      <c r="AN45" s="58"/>
      <c r="AO45" s="57"/>
      <c r="AP45" s="57"/>
      <c r="AQ45" s="58"/>
      <c r="AR45" s="57"/>
      <c r="AS45" s="57"/>
      <c r="AT45" s="58"/>
      <c r="AU45" s="57"/>
      <c r="AV45" s="57"/>
      <c r="AW45" s="58"/>
      <c r="AX45" s="57"/>
      <c r="AY45" s="57"/>
      <c r="AZ45" s="58"/>
      <c r="BA45" s="57"/>
      <c r="BB45" s="57"/>
      <c r="BC45" s="58"/>
      <c r="BD45" s="57"/>
      <c r="BE45" s="57"/>
      <c r="BF45" s="47" t="n">
        <f aca="false">COUNTA(M45,P45,S45,V45,Y45,AB45,AE45,AH45,AK45,AN45,AQ45,AT45,AW45,AZ45,BC45)</f>
        <v>0</v>
      </c>
      <c r="BG45" s="48" t="str">
        <f aca="true">IF(BF45&gt;0,TODAY()-MAX(M45,P45,S45,V45,Y45,AB45,AE45,AH45,AK45,AN45,AQ45,AT45,AW45,AZ45,BC45),"")</f>
        <v/>
      </c>
      <c r="BH45" s="48" t="str">
        <f aca="false">IF(AND(G45&lt;&gt;"",M45&lt;&gt;""),M45-G45,"")</f>
        <v/>
      </c>
      <c r="BI45" s="58"/>
      <c r="BJ45" s="58"/>
      <c r="BL45" s="49" t="str">
        <f aca="false">IF(E45="","",IFERROR(IF(INDEX(Setup!$D$23:$D$32,MATCH(E45,Setup!$B$23:$B$32,0))="","Unmapped",INDEX(Setup!$D$23:$D$32,MATCH(E45,Setup!$B$23:$B$32,0))),"Unmapped"))</f>
        <v/>
      </c>
    </row>
    <row r="46" customFormat="false" ht="15" hidden="false" customHeight="true" outlineLevel="0" collapsed="false">
      <c r="A46" s="50"/>
      <c r="B46" s="50"/>
      <c r="C46" s="50"/>
      <c r="D46" s="50"/>
      <c r="E46" s="50"/>
      <c r="F46" s="50"/>
      <c r="G46" s="51"/>
      <c r="H46" s="51"/>
      <c r="I46" s="50"/>
      <c r="J46" s="50"/>
      <c r="K46" s="50"/>
      <c r="L46" s="51"/>
      <c r="M46" s="51"/>
      <c r="N46" s="50"/>
      <c r="O46" s="50"/>
      <c r="P46" s="51"/>
      <c r="Q46" s="50"/>
      <c r="R46" s="50"/>
      <c r="S46" s="51"/>
      <c r="T46" s="50"/>
      <c r="U46" s="50"/>
      <c r="V46" s="51"/>
      <c r="W46" s="50"/>
      <c r="X46" s="52"/>
      <c r="Y46" s="51"/>
      <c r="Z46" s="50"/>
      <c r="AA46" s="50"/>
      <c r="AB46" s="51"/>
      <c r="AC46" s="50"/>
      <c r="AD46" s="50"/>
      <c r="AE46" s="51"/>
      <c r="AF46" s="50"/>
      <c r="AG46" s="50"/>
      <c r="AH46" s="51"/>
      <c r="AI46" s="50"/>
      <c r="AJ46" s="50"/>
      <c r="AK46" s="51"/>
      <c r="AL46" s="50"/>
      <c r="AM46" s="50"/>
      <c r="AN46" s="51"/>
      <c r="AO46" s="50"/>
      <c r="AP46" s="50"/>
      <c r="AQ46" s="51"/>
      <c r="AR46" s="50"/>
      <c r="AS46" s="50"/>
      <c r="AT46" s="51"/>
      <c r="AU46" s="50"/>
      <c r="AV46" s="50"/>
      <c r="AW46" s="51"/>
      <c r="AX46" s="50"/>
      <c r="AY46" s="50"/>
      <c r="AZ46" s="51"/>
      <c r="BA46" s="50"/>
      <c r="BB46" s="50"/>
      <c r="BC46" s="51"/>
      <c r="BD46" s="50"/>
      <c r="BE46" s="50"/>
      <c r="BF46" s="53" t="n">
        <f aca="false">COUNTA(M46,P46,S46,V46,Y46,AB46,AE46,AH46,AK46,AN46,AQ46,AT46,AW46,AZ46,BC46)</f>
        <v>0</v>
      </c>
      <c r="BG46" s="54" t="str">
        <f aca="true">IF(BF46&gt;0,TODAY()-MAX(M46,P46,S46,V46,Y46,AB46,AE46,AH46,AK46,AN46,AQ46,AT46,AW46,AZ46,BC46),"")</f>
        <v/>
      </c>
      <c r="BH46" s="54" t="str">
        <f aca="false">IF(AND(G46&lt;&gt;"",M46&lt;&gt;""),M46-G46,"")</f>
        <v/>
      </c>
      <c r="BI46" s="51"/>
      <c r="BJ46" s="51"/>
      <c r="BK46" s="55"/>
      <c r="BL46" s="56" t="str">
        <f aca="false">IF(E46="","",IFERROR(IF(INDEX(Setup!$D$23:$D$32,MATCH(E46,Setup!$B$23:$B$32,0))="","Unmapped",INDEX(Setup!$D$23:$D$32,MATCH(E46,Setup!$B$23:$B$32,0))),"Unmapped"))</f>
        <v/>
      </c>
    </row>
    <row r="47" customFormat="false" ht="15" hidden="false" customHeight="true" outlineLevel="0" collapsed="false">
      <c r="A47" s="57"/>
      <c r="B47" s="57"/>
      <c r="C47" s="57"/>
      <c r="D47" s="57"/>
      <c r="E47" s="57"/>
      <c r="F47" s="57"/>
      <c r="G47" s="58"/>
      <c r="H47" s="58"/>
      <c r="I47" s="57"/>
      <c r="J47" s="57"/>
      <c r="K47" s="57"/>
      <c r="L47" s="58"/>
      <c r="M47" s="58"/>
      <c r="N47" s="57"/>
      <c r="O47" s="57"/>
      <c r="P47" s="58"/>
      <c r="Q47" s="57"/>
      <c r="R47" s="57"/>
      <c r="S47" s="58"/>
      <c r="T47" s="57"/>
      <c r="U47" s="57"/>
      <c r="V47" s="58"/>
      <c r="W47" s="57"/>
      <c r="X47" s="59"/>
      <c r="Y47" s="58"/>
      <c r="Z47" s="57"/>
      <c r="AA47" s="57"/>
      <c r="AB47" s="58"/>
      <c r="AC47" s="57"/>
      <c r="AD47" s="57"/>
      <c r="AE47" s="58"/>
      <c r="AF47" s="57"/>
      <c r="AG47" s="57"/>
      <c r="AH47" s="58"/>
      <c r="AI47" s="57"/>
      <c r="AJ47" s="57"/>
      <c r="AK47" s="58"/>
      <c r="AL47" s="57"/>
      <c r="AM47" s="57"/>
      <c r="AN47" s="58"/>
      <c r="AO47" s="57"/>
      <c r="AP47" s="57"/>
      <c r="AQ47" s="58"/>
      <c r="AR47" s="57"/>
      <c r="AS47" s="57"/>
      <c r="AT47" s="58"/>
      <c r="AU47" s="57"/>
      <c r="AV47" s="57"/>
      <c r="AW47" s="58"/>
      <c r="AX47" s="57"/>
      <c r="AY47" s="57"/>
      <c r="AZ47" s="58"/>
      <c r="BA47" s="57"/>
      <c r="BB47" s="57"/>
      <c r="BC47" s="58"/>
      <c r="BD47" s="57"/>
      <c r="BE47" s="57"/>
      <c r="BF47" s="47" t="n">
        <f aca="false">COUNTA(M47,P47,S47,V47,Y47,AB47,AE47,AH47,AK47,AN47,AQ47,AT47,AW47,AZ47,BC47)</f>
        <v>0</v>
      </c>
      <c r="BG47" s="48" t="str">
        <f aca="true">IF(BF47&gt;0,TODAY()-MAX(M47,P47,S47,V47,Y47,AB47,AE47,AH47,AK47,AN47,AQ47,AT47,AW47,AZ47,BC47),"")</f>
        <v/>
      </c>
      <c r="BH47" s="48" t="str">
        <f aca="false">IF(AND(G47&lt;&gt;"",M47&lt;&gt;""),M47-G47,"")</f>
        <v/>
      </c>
      <c r="BI47" s="58"/>
      <c r="BJ47" s="58"/>
      <c r="BL47" s="49" t="str">
        <f aca="false">IF(E47="","",IFERROR(IF(INDEX(Setup!$D$23:$D$32,MATCH(E47,Setup!$B$23:$B$32,0))="","Unmapped",INDEX(Setup!$D$23:$D$32,MATCH(E47,Setup!$B$23:$B$32,0))),"Unmapped"))</f>
        <v/>
      </c>
    </row>
    <row r="48" customFormat="false" ht="15" hidden="false" customHeight="true" outlineLevel="0" collapsed="false">
      <c r="A48" s="50"/>
      <c r="B48" s="50"/>
      <c r="C48" s="50"/>
      <c r="D48" s="50"/>
      <c r="E48" s="50"/>
      <c r="F48" s="50"/>
      <c r="G48" s="51"/>
      <c r="H48" s="51"/>
      <c r="I48" s="50"/>
      <c r="J48" s="50"/>
      <c r="K48" s="50"/>
      <c r="L48" s="51"/>
      <c r="M48" s="51"/>
      <c r="N48" s="50"/>
      <c r="O48" s="50"/>
      <c r="P48" s="51"/>
      <c r="Q48" s="50"/>
      <c r="R48" s="50"/>
      <c r="S48" s="51"/>
      <c r="T48" s="50"/>
      <c r="U48" s="50"/>
      <c r="V48" s="51"/>
      <c r="W48" s="50"/>
      <c r="X48" s="52"/>
      <c r="Y48" s="51"/>
      <c r="Z48" s="50"/>
      <c r="AA48" s="50"/>
      <c r="AB48" s="51"/>
      <c r="AC48" s="50"/>
      <c r="AD48" s="50"/>
      <c r="AE48" s="51"/>
      <c r="AF48" s="50"/>
      <c r="AG48" s="50"/>
      <c r="AH48" s="51"/>
      <c r="AI48" s="50"/>
      <c r="AJ48" s="50"/>
      <c r="AK48" s="51"/>
      <c r="AL48" s="50"/>
      <c r="AM48" s="50"/>
      <c r="AN48" s="51"/>
      <c r="AO48" s="50"/>
      <c r="AP48" s="50"/>
      <c r="AQ48" s="51"/>
      <c r="AR48" s="50"/>
      <c r="AS48" s="50"/>
      <c r="AT48" s="51"/>
      <c r="AU48" s="50"/>
      <c r="AV48" s="50"/>
      <c r="AW48" s="51"/>
      <c r="AX48" s="50"/>
      <c r="AY48" s="50"/>
      <c r="AZ48" s="51"/>
      <c r="BA48" s="50"/>
      <c r="BB48" s="50"/>
      <c r="BC48" s="51"/>
      <c r="BD48" s="50"/>
      <c r="BE48" s="50"/>
      <c r="BF48" s="53" t="n">
        <f aca="false">COUNTA(M48,P48,S48,V48,Y48,AB48,AE48,AH48,AK48,AN48,AQ48,AT48,AW48,AZ48,BC48)</f>
        <v>0</v>
      </c>
      <c r="BG48" s="54" t="str">
        <f aca="true">IF(BF48&gt;0,TODAY()-MAX(M48,P48,S48,V48,Y48,AB48,AE48,AH48,AK48,AN48,AQ48,AT48,AW48,AZ48,BC48),"")</f>
        <v/>
      </c>
      <c r="BH48" s="54" t="str">
        <f aca="false">IF(AND(G48&lt;&gt;"",M48&lt;&gt;""),M48-G48,"")</f>
        <v/>
      </c>
      <c r="BI48" s="51"/>
      <c r="BJ48" s="51"/>
      <c r="BK48" s="55"/>
      <c r="BL48" s="56" t="str">
        <f aca="false">IF(E48="","",IFERROR(IF(INDEX(Setup!$D$23:$D$32,MATCH(E48,Setup!$B$23:$B$32,0))="","Unmapped",INDEX(Setup!$D$23:$D$32,MATCH(E48,Setup!$B$23:$B$32,0))),"Unmapped"))</f>
        <v/>
      </c>
    </row>
    <row r="49" customFormat="false" ht="15" hidden="false" customHeight="true" outlineLevel="0" collapsed="false">
      <c r="A49" s="57"/>
      <c r="B49" s="57"/>
      <c r="C49" s="57"/>
      <c r="D49" s="57"/>
      <c r="E49" s="57"/>
      <c r="F49" s="57"/>
      <c r="G49" s="58"/>
      <c r="H49" s="58"/>
      <c r="I49" s="57"/>
      <c r="J49" s="57"/>
      <c r="K49" s="57"/>
      <c r="L49" s="58"/>
      <c r="M49" s="58"/>
      <c r="N49" s="57"/>
      <c r="O49" s="57"/>
      <c r="P49" s="58"/>
      <c r="Q49" s="57"/>
      <c r="R49" s="57"/>
      <c r="S49" s="58"/>
      <c r="T49" s="57"/>
      <c r="U49" s="57"/>
      <c r="V49" s="58"/>
      <c r="W49" s="57"/>
      <c r="X49" s="59"/>
      <c r="Y49" s="58"/>
      <c r="Z49" s="57"/>
      <c r="AA49" s="57"/>
      <c r="AB49" s="58"/>
      <c r="AC49" s="57"/>
      <c r="AD49" s="57"/>
      <c r="AE49" s="58"/>
      <c r="AF49" s="57"/>
      <c r="AG49" s="57"/>
      <c r="AH49" s="58"/>
      <c r="AI49" s="57"/>
      <c r="AJ49" s="57"/>
      <c r="AK49" s="58"/>
      <c r="AL49" s="57"/>
      <c r="AM49" s="57"/>
      <c r="AN49" s="58"/>
      <c r="AO49" s="57"/>
      <c r="AP49" s="57"/>
      <c r="AQ49" s="58"/>
      <c r="AR49" s="57"/>
      <c r="AS49" s="57"/>
      <c r="AT49" s="58"/>
      <c r="AU49" s="57"/>
      <c r="AV49" s="57"/>
      <c r="AW49" s="58"/>
      <c r="AX49" s="57"/>
      <c r="AY49" s="57"/>
      <c r="AZ49" s="58"/>
      <c r="BA49" s="57"/>
      <c r="BB49" s="57"/>
      <c r="BC49" s="58"/>
      <c r="BD49" s="57"/>
      <c r="BE49" s="57"/>
      <c r="BF49" s="47" t="n">
        <f aca="false">COUNTA(M49,P49,S49,V49,Y49,AB49,AE49,AH49,AK49,AN49,AQ49,AT49,AW49,AZ49,BC49)</f>
        <v>0</v>
      </c>
      <c r="BG49" s="48" t="str">
        <f aca="true">IF(BF49&gt;0,TODAY()-MAX(M49,P49,S49,V49,Y49,AB49,AE49,AH49,AK49,AN49,AQ49,AT49,AW49,AZ49,BC49),"")</f>
        <v/>
      </c>
      <c r="BH49" s="48" t="str">
        <f aca="false">IF(AND(G49&lt;&gt;"",M49&lt;&gt;""),M49-G49,"")</f>
        <v/>
      </c>
      <c r="BI49" s="58"/>
      <c r="BJ49" s="58"/>
      <c r="BL49" s="49" t="str">
        <f aca="false">IF(E49="","",IFERROR(IF(INDEX(Setup!$D$23:$D$32,MATCH(E49,Setup!$B$23:$B$32,0))="","Unmapped",INDEX(Setup!$D$23:$D$32,MATCH(E49,Setup!$B$23:$B$32,0))),"Unmapped"))</f>
        <v/>
      </c>
    </row>
    <row r="50" customFormat="false" ht="15" hidden="false" customHeight="true" outlineLevel="0" collapsed="false">
      <c r="A50" s="50"/>
      <c r="B50" s="50"/>
      <c r="C50" s="50"/>
      <c r="D50" s="50"/>
      <c r="E50" s="50"/>
      <c r="F50" s="50"/>
      <c r="G50" s="51"/>
      <c r="H50" s="51"/>
      <c r="I50" s="50"/>
      <c r="J50" s="50"/>
      <c r="K50" s="50"/>
      <c r="L50" s="51"/>
      <c r="M50" s="51"/>
      <c r="N50" s="50"/>
      <c r="O50" s="50"/>
      <c r="P50" s="51"/>
      <c r="Q50" s="50"/>
      <c r="R50" s="50"/>
      <c r="S50" s="51"/>
      <c r="T50" s="50"/>
      <c r="U50" s="50"/>
      <c r="V50" s="51"/>
      <c r="W50" s="50"/>
      <c r="X50" s="52"/>
      <c r="Y50" s="51"/>
      <c r="Z50" s="50"/>
      <c r="AA50" s="50"/>
      <c r="AB50" s="51"/>
      <c r="AC50" s="50"/>
      <c r="AD50" s="50"/>
      <c r="AE50" s="51"/>
      <c r="AF50" s="50"/>
      <c r="AG50" s="50"/>
      <c r="AH50" s="51"/>
      <c r="AI50" s="50"/>
      <c r="AJ50" s="50"/>
      <c r="AK50" s="51"/>
      <c r="AL50" s="50"/>
      <c r="AM50" s="50"/>
      <c r="AN50" s="51"/>
      <c r="AO50" s="50"/>
      <c r="AP50" s="50"/>
      <c r="AQ50" s="51"/>
      <c r="AR50" s="50"/>
      <c r="AS50" s="50"/>
      <c r="AT50" s="51"/>
      <c r="AU50" s="50"/>
      <c r="AV50" s="50"/>
      <c r="AW50" s="51"/>
      <c r="AX50" s="50"/>
      <c r="AY50" s="50"/>
      <c r="AZ50" s="51"/>
      <c r="BA50" s="50"/>
      <c r="BB50" s="50"/>
      <c r="BC50" s="51"/>
      <c r="BD50" s="50"/>
      <c r="BE50" s="50"/>
      <c r="BF50" s="53" t="n">
        <f aca="false">COUNTA(M50,P50,S50,V50,Y50,AB50,AE50,AH50,AK50,AN50,AQ50,AT50,AW50,AZ50,BC50)</f>
        <v>0</v>
      </c>
      <c r="BG50" s="54" t="str">
        <f aca="true">IF(BF50&gt;0,TODAY()-MAX(M50,P50,S50,V50,Y50,AB50,AE50,AH50,AK50,AN50,AQ50,AT50,AW50,AZ50,BC50),"")</f>
        <v/>
      </c>
      <c r="BH50" s="54" t="str">
        <f aca="false">IF(AND(G50&lt;&gt;"",M50&lt;&gt;""),M50-G50,"")</f>
        <v/>
      </c>
      <c r="BI50" s="51"/>
      <c r="BJ50" s="51"/>
      <c r="BK50" s="55"/>
      <c r="BL50" s="56" t="str">
        <f aca="false">IF(E50="","",IFERROR(IF(INDEX(Setup!$D$23:$D$32,MATCH(E50,Setup!$B$23:$B$32,0))="","Unmapped",INDEX(Setup!$D$23:$D$32,MATCH(E50,Setup!$B$23:$B$32,0))),"Unmapped"))</f>
        <v/>
      </c>
    </row>
    <row r="51" customFormat="false" ht="15" hidden="false" customHeight="true" outlineLevel="0" collapsed="false">
      <c r="A51" s="57"/>
      <c r="B51" s="57"/>
      <c r="C51" s="57"/>
      <c r="D51" s="57"/>
      <c r="E51" s="57"/>
      <c r="F51" s="57"/>
      <c r="G51" s="58"/>
      <c r="H51" s="58"/>
      <c r="I51" s="57"/>
      <c r="J51" s="57"/>
      <c r="K51" s="57"/>
      <c r="L51" s="58"/>
      <c r="M51" s="58"/>
      <c r="N51" s="57"/>
      <c r="O51" s="57"/>
      <c r="P51" s="58"/>
      <c r="Q51" s="57"/>
      <c r="R51" s="57"/>
      <c r="S51" s="58"/>
      <c r="T51" s="57"/>
      <c r="U51" s="57"/>
      <c r="V51" s="58"/>
      <c r="W51" s="57"/>
      <c r="X51" s="59"/>
      <c r="Y51" s="58"/>
      <c r="Z51" s="57"/>
      <c r="AA51" s="57"/>
      <c r="AB51" s="58"/>
      <c r="AC51" s="57"/>
      <c r="AD51" s="57"/>
      <c r="AE51" s="58"/>
      <c r="AF51" s="57"/>
      <c r="AG51" s="57"/>
      <c r="AH51" s="58"/>
      <c r="AI51" s="57"/>
      <c r="AJ51" s="57"/>
      <c r="AK51" s="58"/>
      <c r="AL51" s="57"/>
      <c r="AM51" s="57"/>
      <c r="AN51" s="58"/>
      <c r="AO51" s="57"/>
      <c r="AP51" s="57"/>
      <c r="AQ51" s="58"/>
      <c r="AR51" s="57"/>
      <c r="AS51" s="57"/>
      <c r="AT51" s="58"/>
      <c r="AU51" s="57"/>
      <c r="AV51" s="57"/>
      <c r="AW51" s="58"/>
      <c r="AX51" s="57"/>
      <c r="AY51" s="57"/>
      <c r="AZ51" s="58"/>
      <c r="BA51" s="57"/>
      <c r="BB51" s="57"/>
      <c r="BC51" s="58"/>
      <c r="BD51" s="57"/>
      <c r="BE51" s="57"/>
      <c r="BF51" s="47" t="n">
        <f aca="false">COUNTA(M51,P51,S51,V51,Y51,AB51,AE51,AH51,AK51,AN51,AQ51,AT51,AW51,AZ51,BC51)</f>
        <v>0</v>
      </c>
      <c r="BG51" s="48" t="str">
        <f aca="true">IF(BF51&gt;0,TODAY()-MAX(M51,P51,S51,V51,Y51,AB51,AE51,AH51,AK51,AN51,AQ51,AT51,AW51,AZ51,BC51),"")</f>
        <v/>
      </c>
      <c r="BH51" s="48" t="str">
        <f aca="false">IF(AND(G51&lt;&gt;"",M51&lt;&gt;""),M51-G51,"")</f>
        <v/>
      </c>
      <c r="BI51" s="58"/>
      <c r="BJ51" s="58"/>
      <c r="BL51" s="49" t="str">
        <f aca="false">IF(E51="","",IFERROR(IF(INDEX(Setup!$D$23:$D$32,MATCH(E51,Setup!$B$23:$B$32,0))="","Unmapped",INDEX(Setup!$D$23:$D$32,MATCH(E51,Setup!$B$23:$B$32,0))),"Unmapped"))</f>
        <v/>
      </c>
    </row>
    <row r="52" customFormat="false" ht="15" hidden="false" customHeight="true" outlineLevel="0" collapsed="false">
      <c r="A52" s="50"/>
      <c r="B52" s="50"/>
      <c r="C52" s="50"/>
      <c r="D52" s="50"/>
      <c r="E52" s="50"/>
      <c r="F52" s="50"/>
      <c r="G52" s="51"/>
      <c r="H52" s="51"/>
      <c r="I52" s="50"/>
      <c r="J52" s="50"/>
      <c r="K52" s="50"/>
      <c r="L52" s="51"/>
      <c r="M52" s="51"/>
      <c r="N52" s="50"/>
      <c r="O52" s="50"/>
      <c r="P52" s="51"/>
      <c r="Q52" s="50"/>
      <c r="R52" s="50"/>
      <c r="S52" s="51"/>
      <c r="T52" s="50"/>
      <c r="U52" s="50"/>
      <c r="V52" s="51"/>
      <c r="W52" s="50"/>
      <c r="X52" s="52"/>
      <c r="Y52" s="51"/>
      <c r="Z52" s="50"/>
      <c r="AA52" s="50"/>
      <c r="AB52" s="51"/>
      <c r="AC52" s="50"/>
      <c r="AD52" s="50"/>
      <c r="AE52" s="51"/>
      <c r="AF52" s="50"/>
      <c r="AG52" s="50"/>
      <c r="AH52" s="51"/>
      <c r="AI52" s="50"/>
      <c r="AJ52" s="50"/>
      <c r="AK52" s="51"/>
      <c r="AL52" s="50"/>
      <c r="AM52" s="50"/>
      <c r="AN52" s="51"/>
      <c r="AO52" s="50"/>
      <c r="AP52" s="50"/>
      <c r="AQ52" s="51"/>
      <c r="AR52" s="50"/>
      <c r="AS52" s="50"/>
      <c r="AT52" s="51"/>
      <c r="AU52" s="50"/>
      <c r="AV52" s="50"/>
      <c r="AW52" s="51"/>
      <c r="AX52" s="50"/>
      <c r="AY52" s="50"/>
      <c r="AZ52" s="51"/>
      <c r="BA52" s="50"/>
      <c r="BB52" s="50"/>
      <c r="BC52" s="51"/>
      <c r="BD52" s="50"/>
      <c r="BE52" s="50"/>
      <c r="BF52" s="53" t="n">
        <f aca="false">COUNTA(M52,P52,S52,V52,Y52,AB52,AE52,AH52,AK52,AN52,AQ52,AT52,AW52,AZ52,BC52)</f>
        <v>0</v>
      </c>
      <c r="BG52" s="54" t="str">
        <f aca="true">IF(BF52&gt;0,TODAY()-MAX(M52,P52,S52,V52,Y52,AB52,AE52,AH52,AK52,AN52,AQ52,AT52,AW52,AZ52,BC52),"")</f>
        <v/>
      </c>
      <c r="BH52" s="54" t="str">
        <f aca="false">IF(AND(G52&lt;&gt;"",M52&lt;&gt;""),M52-G52,"")</f>
        <v/>
      </c>
      <c r="BI52" s="51"/>
      <c r="BJ52" s="51"/>
      <c r="BK52" s="55"/>
      <c r="BL52" s="56" t="str">
        <f aca="false">IF(E52="","",IFERROR(IF(INDEX(Setup!$D$23:$D$32,MATCH(E52,Setup!$B$23:$B$32,0))="","Unmapped",INDEX(Setup!$D$23:$D$32,MATCH(E52,Setup!$B$23:$B$32,0))),"Unmapped"))</f>
        <v/>
      </c>
    </row>
    <row r="53" customFormat="false" ht="15" hidden="false" customHeight="true" outlineLevel="0" collapsed="false">
      <c r="A53" s="57"/>
      <c r="B53" s="57"/>
      <c r="C53" s="57"/>
      <c r="D53" s="57"/>
      <c r="E53" s="57"/>
      <c r="F53" s="57"/>
      <c r="G53" s="58"/>
      <c r="H53" s="58"/>
      <c r="I53" s="57"/>
      <c r="J53" s="57"/>
      <c r="K53" s="57"/>
      <c r="L53" s="58"/>
      <c r="M53" s="58"/>
      <c r="N53" s="57"/>
      <c r="O53" s="57"/>
      <c r="P53" s="58"/>
      <c r="Q53" s="57"/>
      <c r="R53" s="57"/>
      <c r="S53" s="58"/>
      <c r="T53" s="57"/>
      <c r="U53" s="57"/>
      <c r="V53" s="58"/>
      <c r="W53" s="57"/>
      <c r="X53" s="59"/>
      <c r="Y53" s="58"/>
      <c r="Z53" s="57"/>
      <c r="AA53" s="57"/>
      <c r="AB53" s="58"/>
      <c r="AC53" s="57"/>
      <c r="AD53" s="57"/>
      <c r="AE53" s="58"/>
      <c r="AF53" s="57"/>
      <c r="AG53" s="57"/>
      <c r="AH53" s="58"/>
      <c r="AI53" s="57"/>
      <c r="AJ53" s="57"/>
      <c r="AK53" s="58"/>
      <c r="AL53" s="57"/>
      <c r="AM53" s="57"/>
      <c r="AN53" s="58"/>
      <c r="AO53" s="57"/>
      <c r="AP53" s="57"/>
      <c r="AQ53" s="58"/>
      <c r="AR53" s="57"/>
      <c r="AS53" s="57"/>
      <c r="AT53" s="58"/>
      <c r="AU53" s="57"/>
      <c r="AV53" s="57"/>
      <c r="AW53" s="58"/>
      <c r="AX53" s="57"/>
      <c r="AY53" s="57"/>
      <c r="AZ53" s="58"/>
      <c r="BA53" s="57"/>
      <c r="BB53" s="57"/>
      <c r="BC53" s="58"/>
      <c r="BD53" s="57"/>
      <c r="BE53" s="57"/>
      <c r="BF53" s="47" t="n">
        <f aca="false">COUNTA(M53,P53,S53,V53,Y53,AB53,AE53,AH53,AK53,AN53,AQ53,AT53,AW53,AZ53,BC53)</f>
        <v>0</v>
      </c>
      <c r="BG53" s="48" t="str">
        <f aca="true">IF(BF53&gt;0,TODAY()-MAX(M53,P53,S53,V53,Y53,AB53,AE53,AH53,AK53,AN53,AQ53,AT53,AW53,AZ53,BC53),"")</f>
        <v/>
      </c>
      <c r="BH53" s="48" t="str">
        <f aca="false">IF(AND(G53&lt;&gt;"",M53&lt;&gt;""),M53-G53,"")</f>
        <v/>
      </c>
      <c r="BI53" s="58"/>
      <c r="BJ53" s="58"/>
      <c r="BL53" s="49" t="str">
        <f aca="false">IF(E53="","",IFERROR(IF(INDEX(Setup!$D$23:$D$32,MATCH(E53,Setup!$B$23:$B$32,0))="","Unmapped",INDEX(Setup!$D$23:$D$32,MATCH(E53,Setup!$B$23:$B$32,0))),"Unmapped"))</f>
        <v/>
      </c>
    </row>
    <row r="54" customFormat="false" ht="15" hidden="false" customHeight="true" outlineLevel="0" collapsed="false">
      <c r="A54" s="50"/>
      <c r="B54" s="50"/>
      <c r="C54" s="50"/>
      <c r="D54" s="50"/>
      <c r="E54" s="50"/>
      <c r="F54" s="50"/>
      <c r="G54" s="51"/>
      <c r="H54" s="51"/>
      <c r="I54" s="50"/>
      <c r="J54" s="50"/>
      <c r="K54" s="50"/>
      <c r="L54" s="51"/>
      <c r="M54" s="51"/>
      <c r="N54" s="50"/>
      <c r="O54" s="50"/>
      <c r="P54" s="51"/>
      <c r="Q54" s="50"/>
      <c r="R54" s="50"/>
      <c r="S54" s="51"/>
      <c r="T54" s="50"/>
      <c r="U54" s="50"/>
      <c r="V54" s="51"/>
      <c r="W54" s="50"/>
      <c r="X54" s="52"/>
      <c r="Y54" s="51"/>
      <c r="Z54" s="50"/>
      <c r="AA54" s="50"/>
      <c r="AB54" s="51"/>
      <c r="AC54" s="50"/>
      <c r="AD54" s="50"/>
      <c r="AE54" s="51"/>
      <c r="AF54" s="50"/>
      <c r="AG54" s="50"/>
      <c r="AH54" s="51"/>
      <c r="AI54" s="50"/>
      <c r="AJ54" s="50"/>
      <c r="AK54" s="51"/>
      <c r="AL54" s="50"/>
      <c r="AM54" s="50"/>
      <c r="AN54" s="51"/>
      <c r="AO54" s="50"/>
      <c r="AP54" s="50"/>
      <c r="AQ54" s="51"/>
      <c r="AR54" s="50"/>
      <c r="AS54" s="50"/>
      <c r="AT54" s="51"/>
      <c r="AU54" s="50"/>
      <c r="AV54" s="50"/>
      <c r="AW54" s="51"/>
      <c r="AX54" s="50"/>
      <c r="AY54" s="50"/>
      <c r="AZ54" s="51"/>
      <c r="BA54" s="50"/>
      <c r="BB54" s="50"/>
      <c r="BC54" s="51"/>
      <c r="BD54" s="50"/>
      <c r="BE54" s="50"/>
      <c r="BF54" s="53" t="n">
        <f aca="false">COUNTA(M54,P54,S54,V54,Y54,AB54,AE54,AH54,AK54,AN54,AQ54,AT54,AW54,AZ54,BC54)</f>
        <v>0</v>
      </c>
      <c r="BG54" s="54" t="str">
        <f aca="true">IF(BF54&gt;0,TODAY()-MAX(M54,P54,S54,V54,Y54,AB54,AE54,AH54,AK54,AN54,AQ54,AT54,AW54,AZ54,BC54),"")</f>
        <v/>
      </c>
      <c r="BH54" s="54" t="str">
        <f aca="false">IF(AND(G54&lt;&gt;"",M54&lt;&gt;""),M54-G54,"")</f>
        <v/>
      </c>
      <c r="BI54" s="51"/>
      <c r="BJ54" s="51"/>
      <c r="BK54" s="55"/>
      <c r="BL54" s="56" t="str">
        <f aca="false">IF(E54="","",IFERROR(IF(INDEX(Setup!$D$23:$D$32,MATCH(E54,Setup!$B$23:$B$32,0))="","Unmapped",INDEX(Setup!$D$23:$D$32,MATCH(E54,Setup!$B$23:$B$32,0))),"Unmapped"))</f>
        <v/>
      </c>
    </row>
    <row r="55" customFormat="false" ht="15" hidden="false" customHeight="true" outlineLevel="0" collapsed="false">
      <c r="A55" s="57"/>
      <c r="B55" s="57"/>
      <c r="C55" s="57"/>
      <c r="D55" s="57"/>
      <c r="E55" s="57"/>
      <c r="F55" s="57"/>
      <c r="G55" s="58"/>
      <c r="H55" s="58"/>
      <c r="I55" s="57"/>
      <c r="J55" s="57"/>
      <c r="K55" s="57"/>
      <c r="L55" s="58"/>
      <c r="M55" s="58"/>
      <c r="N55" s="57"/>
      <c r="O55" s="57"/>
      <c r="P55" s="58"/>
      <c r="Q55" s="57"/>
      <c r="R55" s="57"/>
      <c r="S55" s="58"/>
      <c r="T55" s="57"/>
      <c r="U55" s="57"/>
      <c r="V55" s="58"/>
      <c r="W55" s="57"/>
      <c r="X55" s="59"/>
      <c r="Y55" s="58"/>
      <c r="Z55" s="57"/>
      <c r="AA55" s="57"/>
      <c r="AB55" s="58"/>
      <c r="AC55" s="57"/>
      <c r="AD55" s="57"/>
      <c r="AE55" s="58"/>
      <c r="AF55" s="57"/>
      <c r="AG55" s="57"/>
      <c r="AH55" s="58"/>
      <c r="AI55" s="57"/>
      <c r="AJ55" s="57"/>
      <c r="AK55" s="58"/>
      <c r="AL55" s="57"/>
      <c r="AM55" s="57"/>
      <c r="AN55" s="58"/>
      <c r="AO55" s="57"/>
      <c r="AP55" s="57"/>
      <c r="AQ55" s="58"/>
      <c r="AR55" s="57"/>
      <c r="AS55" s="57"/>
      <c r="AT55" s="58"/>
      <c r="AU55" s="57"/>
      <c r="AV55" s="57"/>
      <c r="AW55" s="58"/>
      <c r="AX55" s="57"/>
      <c r="AY55" s="57"/>
      <c r="AZ55" s="58"/>
      <c r="BA55" s="57"/>
      <c r="BB55" s="57"/>
      <c r="BC55" s="58"/>
      <c r="BD55" s="57"/>
      <c r="BE55" s="57"/>
      <c r="BF55" s="47" t="n">
        <f aca="false">COUNTA(M55,P55,S55,V55,Y55,AB55,AE55,AH55,AK55,AN55,AQ55,AT55,AW55,AZ55,BC55)</f>
        <v>0</v>
      </c>
      <c r="BG55" s="48" t="str">
        <f aca="true">IF(BF55&gt;0,TODAY()-MAX(M55,P55,S55,V55,Y55,AB55,AE55,AH55,AK55,AN55,AQ55,AT55,AW55,AZ55,BC55),"")</f>
        <v/>
      </c>
      <c r="BH55" s="48" t="str">
        <f aca="false">IF(AND(G55&lt;&gt;"",M55&lt;&gt;""),M55-G55,"")</f>
        <v/>
      </c>
      <c r="BI55" s="58"/>
      <c r="BJ55" s="58"/>
      <c r="BL55" s="49" t="str">
        <f aca="false">IF(E55="","",IFERROR(IF(INDEX(Setup!$D$23:$D$32,MATCH(E55,Setup!$B$23:$B$32,0))="","Unmapped",INDEX(Setup!$D$23:$D$32,MATCH(E55,Setup!$B$23:$B$32,0))),"Unmapped"))</f>
        <v/>
      </c>
    </row>
    <row r="56" customFormat="false" ht="15" hidden="false" customHeight="true" outlineLevel="0" collapsed="false">
      <c r="A56" s="50"/>
      <c r="B56" s="50"/>
      <c r="C56" s="50"/>
      <c r="D56" s="50"/>
      <c r="E56" s="50"/>
      <c r="F56" s="50"/>
      <c r="G56" s="51"/>
      <c r="H56" s="51"/>
      <c r="I56" s="50"/>
      <c r="J56" s="50"/>
      <c r="K56" s="50"/>
      <c r="L56" s="51"/>
      <c r="M56" s="51"/>
      <c r="N56" s="50"/>
      <c r="O56" s="50"/>
      <c r="P56" s="51"/>
      <c r="Q56" s="50"/>
      <c r="R56" s="50"/>
      <c r="S56" s="51"/>
      <c r="T56" s="50"/>
      <c r="U56" s="50"/>
      <c r="V56" s="51"/>
      <c r="W56" s="50"/>
      <c r="X56" s="52"/>
      <c r="Y56" s="51"/>
      <c r="Z56" s="50"/>
      <c r="AA56" s="50"/>
      <c r="AB56" s="51"/>
      <c r="AC56" s="50"/>
      <c r="AD56" s="50"/>
      <c r="AE56" s="51"/>
      <c r="AF56" s="50"/>
      <c r="AG56" s="50"/>
      <c r="AH56" s="51"/>
      <c r="AI56" s="50"/>
      <c r="AJ56" s="50"/>
      <c r="AK56" s="51"/>
      <c r="AL56" s="50"/>
      <c r="AM56" s="50"/>
      <c r="AN56" s="51"/>
      <c r="AO56" s="50"/>
      <c r="AP56" s="50"/>
      <c r="AQ56" s="51"/>
      <c r="AR56" s="50"/>
      <c r="AS56" s="50"/>
      <c r="AT56" s="51"/>
      <c r="AU56" s="50"/>
      <c r="AV56" s="50"/>
      <c r="AW56" s="51"/>
      <c r="AX56" s="50"/>
      <c r="AY56" s="50"/>
      <c r="AZ56" s="51"/>
      <c r="BA56" s="50"/>
      <c r="BB56" s="50"/>
      <c r="BC56" s="51"/>
      <c r="BD56" s="50"/>
      <c r="BE56" s="50"/>
      <c r="BF56" s="53" t="n">
        <f aca="false">COUNTA(M56,P56,S56,V56,Y56,AB56,AE56,AH56,AK56,AN56,AQ56,AT56,AW56,AZ56,BC56)</f>
        <v>0</v>
      </c>
      <c r="BG56" s="54" t="str">
        <f aca="true">IF(BF56&gt;0,TODAY()-MAX(M56,P56,S56,V56,Y56,AB56,AE56,AH56,AK56,AN56,AQ56,AT56,AW56,AZ56,BC56),"")</f>
        <v/>
      </c>
      <c r="BH56" s="54" t="str">
        <f aca="false">IF(AND(G56&lt;&gt;"",M56&lt;&gt;""),M56-G56,"")</f>
        <v/>
      </c>
      <c r="BI56" s="51"/>
      <c r="BJ56" s="51"/>
      <c r="BK56" s="55"/>
      <c r="BL56" s="56" t="str">
        <f aca="false">IF(E56="","",IFERROR(IF(INDEX(Setup!$D$23:$D$32,MATCH(E56,Setup!$B$23:$B$32,0))="","Unmapped",INDEX(Setup!$D$23:$D$32,MATCH(E56,Setup!$B$23:$B$32,0))),"Unmapped"))</f>
        <v/>
      </c>
    </row>
    <row r="57" customFormat="false" ht="15" hidden="false" customHeight="true" outlineLevel="0" collapsed="false">
      <c r="A57" s="57"/>
      <c r="B57" s="57"/>
      <c r="C57" s="57"/>
      <c r="D57" s="57"/>
      <c r="E57" s="57"/>
      <c r="F57" s="57"/>
      <c r="G57" s="58"/>
      <c r="H57" s="58"/>
      <c r="I57" s="57"/>
      <c r="J57" s="57"/>
      <c r="K57" s="57"/>
      <c r="L57" s="58"/>
      <c r="M57" s="58"/>
      <c r="N57" s="57"/>
      <c r="O57" s="57"/>
      <c r="P57" s="58"/>
      <c r="Q57" s="57"/>
      <c r="R57" s="57"/>
      <c r="S57" s="58"/>
      <c r="T57" s="57"/>
      <c r="U57" s="57"/>
      <c r="V57" s="58"/>
      <c r="W57" s="57"/>
      <c r="X57" s="59"/>
      <c r="Y57" s="58"/>
      <c r="Z57" s="57"/>
      <c r="AA57" s="57"/>
      <c r="AB57" s="58"/>
      <c r="AC57" s="57"/>
      <c r="AD57" s="57"/>
      <c r="AE57" s="58"/>
      <c r="AF57" s="57"/>
      <c r="AG57" s="57"/>
      <c r="AH57" s="58"/>
      <c r="AI57" s="57"/>
      <c r="AJ57" s="57"/>
      <c r="AK57" s="58"/>
      <c r="AL57" s="57"/>
      <c r="AM57" s="57"/>
      <c r="AN57" s="58"/>
      <c r="AO57" s="57"/>
      <c r="AP57" s="57"/>
      <c r="AQ57" s="58"/>
      <c r="AR57" s="57"/>
      <c r="AS57" s="57"/>
      <c r="AT57" s="58"/>
      <c r="AU57" s="57"/>
      <c r="AV57" s="57"/>
      <c r="AW57" s="58"/>
      <c r="AX57" s="57"/>
      <c r="AY57" s="57"/>
      <c r="AZ57" s="58"/>
      <c r="BA57" s="57"/>
      <c r="BB57" s="57"/>
      <c r="BC57" s="58"/>
      <c r="BD57" s="57"/>
      <c r="BE57" s="57"/>
      <c r="BF57" s="47" t="n">
        <f aca="false">COUNTA(M57,P57,S57,V57,Y57,AB57,AE57,AH57,AK57,AN57,AQ57,AT57,AW57,AZ57,BC57)</f>
        <v>0</v>
      </c>
      <c r="BG57" s="48" t="str">
        <f aca="true">IF(BF57&gt;0,TODAY()-MAX(M57,P57,S57,V57,Y57,AB57,AE57,AH57,AK57,AN57,AQ57,AT57,AW57,AZ57,BC57),"")</f>
        <v/>
      </c>
      <c r="BH57" s="48" t="str">
        <f aca="false">IF(AND(G57&lt;&gt;"",M57&lt;&gt;""),M57-G57,"")</f>
        <v/>
      </c>
      <c r="BI57" s="58"/>
      <c r="BJ57" s="58"/>
      <c r="BL57" s="49" t="str">
        <f aca="false">IF(E57="","",IFERROR(IF(INDEX(Setup!$D$23:$D$32,MATCH(E57,Setup!$B$23:$B$32,0))="","Unmapped",INDEX(Setup!$D$23:$D$32,MATCH(E57,Setup!$B$23:$B$32,0))),"Unmapped"))</f>
        <v/>
      </c>
    </row>
    <row r="58" customFormat="false" ht="15" hidden="false" customHeight="true" outlineLevel="0" collapsed="false">
      <c r="A58" s="50"/>
      <c r="B58" s="50"/>
      <c r="C58" s="50"/>
      <c r="D58" s="50"/>
      <c r="E58" s="50"/>
      <c r="F58" s="50"/>
      <c r="G58" s="51"/>
      <c r="H58" s="51"/>
      <c r="I58" s="50"/>
      <c r="J58" s="50"/>
      <c r="K58" s="50"/>
      <c r="L58" s="51"/>
      <c r="M58" s="51"/>
      <c r="N58" s="50"/>
      <c r="O58" s="50"/>
      <c r="P58" s="51"/>
      <c r="Q58" s="50"/>
      <c r="R58" s="50"/>
      <c r="S58" s="51"/>
      <c r="T58" s="50"/>
      <c r="U58" s="50"/>
      <c r="V58" s="51"/>
      <c r="W58" s="50"/>
      <c r="X58" s="52"/>
      <c r="Y58" s="51"/>
      <c r="Z58" s="50"/>
      <c r="AA58" s="50"/>
      <c r="AB58" s="51"/>
      <c r="AC58" s="50"/>
      <c r="AD58" s="50"/>
      <c r="AE58" s="51"/>
      <c r="AF58" s="50"/>
      <c r="AG58" s="50"/>
      <c r="AH58" s="51"/>
      <c r="AI58" s="50"/>
      <c r="AJ58" s="50"/>
      <c r="AK58" s="51"/>
      <c r="AL58" s="50"/>
      <c r="AM58" s="50"/>
      <c r="AN58" s="51"/>
      <c r="AO58" s="50"/>
      <c r="AP58" s="50"/>
      <c r="AQ58" s="51"/>
      <c r="AR58" s="50"/>
      <c r="AS58" s="50"/>
      <c r="AT58" s="51"/>
      <c r="AU58" s="50"/>
      <c r="AV58" s="50"/>
      <c r="AW58" s="51"/>
      <c r="AX58" s="50"/>
      <c r="AY58" s="50"/>
      <c r="AZ58" s="51"/>
      <c r="BA58" s="50"/>
      <c r="BB58" s="50"/>
      <c r="BC58" s="51"/>
      <c r="BD58" s="50"/>
      <c r="BE58" s="50"/>
      <c r="BF58" s="53" t="n">
        <f aca="false">COUNTA(M58,P58,S58,V58,Y58,AB58,AE58,AH58,AK58,AN58,AQ58,AT58,AW58,AZ58,BC58)</f>
        <v>0</v>
      </c>
      <c r="BG58" s="54" t="str">
        <f aca="true">IF(BF58&gt;0,TODAY()-MAX(M58,P58,S58,V58,Y58,AB58,AE58,AH58,AK58,AN58,AQ58,AT58,AW58,AZ58,BC58),"")</f>
        <v/>
      </c>
      <c r="BH58" s="54" t="str">
        <f aca="false">IF(AND(G58&lt;&gt;"",M58&lt;&gt;""),M58-G58,"")</f>
        <v/>
      </c>
      <c r="BI58" s="51"/>
      <c r="BJ58" s="51"/>
      <c r="BK58" s="55"/>
      <c r="BL58" s="56" t="str">
        <f aca="false">IF(E58="","",IFERROR(IF(INDEX(Setup!$D$23:$D$32,MATCH(E58,Setup!$B$23:$B$32,0))="","Unmapped",INDEX(Setup!$D$23:$D$32,MATCH(E58,Setup!$B$23:$B$32,0))),"Unmapped"))</f>
        <v/>
      </c>
    </row>
    <row r="59" customFormat="false" ht="15" hidden="false" customHeight="true" outlineLevel="0" collapsed="false">
      <c r="A59" s="57"/>
      <c r="B59" s="57"/>
      <c r="C59" s="57"/>
      <c r="D59" s="57"/>
      <c r="E59" s="57"/>
      <c r="F59" s="57"/>
      <c r="G59" s="58"/>
      <c r="H59" s="58"/>
      <c r="I59" s="57"/>
      <c r="J59" s="57"/>
      <c r="K59" s="57"/>
      <c r="L59" s="58"/>
      <c r="M59" s="58"/>
      <c r="N59" s="57"/>
      <c r="O59" s="57"/>
      <c r="P59" s="58"/>
      <c r="Q59" s="57"/>
      <c r="R59" s="57"/>
      <c r="S59" s="58"/>
      <c r="T59" s="57"/>
      <c r="U59" s="57"/>
      <c r="V59" s="58"/>
      <c r="W59" s="57"/>
      <c r="X59" s="59"/>
      <c r="Y59" s="58"/>
      <c r="Z59" s="57"/>
      <c r="AA59" s="57"/>
      <c r="AB59" s="58"/>
      <c r="AC59" s="57"/>
      <c r="AD59" s="57"/>
      <c r="AE59" s="58"/>
      <c r="AF59" s="57"/>
      <c r="AG59" s="57"/>
      <c r="AH59" s="58"/>
      <c r="AI59" s="57"/>
      <c r="AJ59" s="57"/>
      <c r="AK59" s="58"/>
      <c r="AL59" s="57"/>
      <c r="AM59" s="57"/>
      <c r="AN59" s="58"/>
      <c r="AO59" s="57"/>
      <c r="AP59" s="57"/>
      <c r="AQ59" s="58"/>
      <c r="AR59" s="57"/>
      <c r="AS59" s="57"/>
      <c r="AT59" s="58"/>
      <c r="AU59" s="57"/>
      <c r="AV59" s="57"/>
      <c r="AW59" s="58"/>
      <c r="AX59" s="57"/>
      <c r="AY59" s="57"/>
      <c r="AZ59" s="58"/>
      <c r="BA59" s="57"/>
      <c r="BB59" s="57"/>
      <c r="BC59" s="58"/>
      <c r="BD59" s="57"/>
      <c r="BE59" s="57"/>
      <c r="BF59" s="47" t="n">
        <f aca="false">COUNTA(M59,P59,S59,V59,Y59,AB59,AE59,AH59,AK59,AN59,AQ59,AT59,AW59,AZ59,BC59)</f>
        <v>0</v>
      </c>
      <c r="BG59" s="48" t="str">
        <f aca="true">IF(BF59&gt;0,TODAY()-MAX(M59,P59,S59,V59,Y59,AB59,AE59,AH59,AK59,AN59,AQ59,AT59,AW59,AZ59,BC59),"")</f>
        <v/>
      </c>
      <c r="BH59" s="48" t="str">
        <f aca="false">IF(AND(G59&lt;&gt;"",M59&lt;&gt;""),M59-G59,"")</f>
        <v/>
      </c>
      <c r="BI59" s="58"/>
      <c r="BJ59" s="58"/>
      <c r="BL59" s="49" t="str">
        <f aca="false">IF(E59="","",IFERROR(IF(INDEX(Setup!$D$23:$D$32,MATCH(E59,Setup!$B$23:$B$32,0))="","Unmapped",INDEX(Setup!$D$23:$D$32,MATCH(E59,Setup!$B$23:$B$32,0))),"Unmapped"))</f>
        <v/>
      </c>
    </row>
    <row r="60" customFormat="false" ht="15" hidden="false" customHeight="true" outlineLevel="0" collapsed="false">
      <c r="A60" s="50"/>
      <c r="B60" s="50"/>
      <c r="C60" s="50"/>
      <c r="D60" s="50"/>
      <c r="E60" s="50"/>
      <c r="F60" s="50"/>
      <c r="G60" s="51"/>
      <c r="H60" s="51"/>
      <c r="I60" s="50"/>
      <c r="J60" s="50"/>
      <c r="K60" s="50"/>
      <c r="L60" s="51"/>
      <c r="M60" s="51"/>
      <c r="N60" s="50"/>
      <c r="O60" s="50"/>
      <c r="P60" s="51"/>
      <c r="Q60" s="50"/>
      <c r="R60" s="50"/>
      <c r="S60" s="51"/>
      <c r="T60" s="50"/>
      <c r="U60" s="50"/>
      <c r="V60" s="51"/>
      <c r="W60" s="50"/>
      <c r="X60" s="52"/>
      <c r="Y60" s="51"/>
      <c r="Z60" s="50"/>
      <c r="AA60" s="50"/>
      <c r="AB60" s="51"/>
      <c r="AC60" s="50"/>
      <c r="AD60" s="50"/>
      <c r="AE60" s="51"/>
      <c r="AF60" s="50"/>
      <c r="AG60" s="50"/>
      <c r="AH60" s="51"/>
      <c r="AI60" s="50"/>
      <c r="AJ60" s="50"/>
      <c r="AK60" s="51"/>
      <c r="AL60" s="50"/>
      <c r="AM60" s="50"/>
      <c r="AN60" s="51"/>
      <c r="AO60" s="50"/>
      <c r="AP60" s="50"/>
      <c r="AQ60" s="51"/>
      <c r="AR60" s="50"/>
      <c r="AS60" s="50"/>
      <c r="AT60" s="51"/>
      <c r="AU60" s="50"/>
      <c r="AV60" s="50"/>
      <c r="AW60" s="51"/>
      <c r="AX60" s="50"/>
      <c r="AY60" s="50"/>
      <c r="AZ60" s="51"/>
      <c r="BA60" s="50"/>
      <c r="BB60" s="50"/>
      <c r="BC60" s="51"/>
      <c r="BD60" s="50"/>
      <c r="BE60" s="50"/>
      <c r="BF60" s="53" t="n">
        <f aca="false">COUNTA(M60,P60,S60,V60,Y60,AB60,AE60,AH60,AK60,AN60,AQ60,AT60,AW60,AZ60,BC60)</f>
        <v>0</v>
      </c>
      <c r="BG60" s="54" t="str">
        <f aca="true">IF(BF60&gt;0,TODAY()-MAX(M60,P60,S60,V60,Y60,AB60,AE60,AH60,AK60,AN60,AQ60,AT60,AW60,AZ60,BC60),"")</f>
        <v/>
      </c>
      <c r="BH60" s="54" t="str">
        <f aca="false">IF(AND(G60&lt;&gt;"",M60&lt;&gt;""),M60-G60,"")</f>
        <v/>
      </c>
      <c r="BI60" s="51"/>
      <c r="BJ60" s="51"/>
      <c r="BK60" s="55"/>
      <c r="BL60" s="56" t="str">
        <f aca="false">IF(E60="","",IFERROR(IF(INDEX(Setup!$D$23:$D$32,MATCH(E60,Setup!$B$23:$B$32,0))="","Unmapped",INDEX(Setup!$D$23:$D$32,MATCH(E60,Setup!$B$23:$B$32,0))),"Unmapped"))</f>
        <v/>
      </c>
    </row>
    <row r="61" customFormat="false" ht="15" hidden="false" customHeight="true" outlineLevel="0" collapsed="false">
      <c r="A61" s="57"/>
      <c r="B61" s="57"/>
      <c r="C61" s="57"/>
      <c r="D61" s="57"/>
      <c r="E61" s="57"/>
      <c r="F61" s="57"/>
      <c r="G61" s="58"/>
      <c r="H61" s="58"/>
      <c r="I61" s="57"/>
      <c r="J61" s="57"/>
      <c r="K61" s="57"/>
      <c r="L61" s="58"/>
      <c r="M61" s="58"/>
      <c r="N61" s="57"/>
      <c r="O61" s="57"/>
      <c r="P61" s="58"/>
      <c r="Q61" s="57"/>
      <c r="R61" s="57"/>
      <c r="S61" s="58"/>
      <c r="T61" s="57"/>
      <c r="U61" s="57"/>
      <c r="V61" s="58"/>
      <c r="W61" s="57"/>
      <c r="X61" s="59"/>
      <c r="Y61" s="58"/>
      <c r="Z61" s="57"/>
      <c r="AA61" s="57"/>
      <c r="AB61" s="58"/>
      <c r="AC61" s="57"/>
      <c r="AD61" s="57"/>
      <c r="AE61" s="58"/>
      <c r="AF61" s="57"/>
      <c r="AG61" s="57"/>
      <c r="AH61" s="58"/>
      <c r="AI61" s="57"/>
      <c r="AJ61" s="57"/>
      <c r="AK61" s="58"/>
      <c r="AL61" s="57"/>
      <c r="AM61" s="57"/>
      <c r="AN61" s="58"/>
      <c r="AO61" s="57"/>
      <c r="AP61" s="57"/>
      <c r="AQ61" s="58"/>
      <c r="AR61" s="57"/>
      <c r="AS61" s="57"/>
      <c r="AT61" s="58"/>
      <c r="AU61" s="57"/>
      <c r="AV61" s="57"/>
      <c r="AW61" s="58"/>
      <c r="AX61" s="57"/>
      <c r="AY61" s="57"/>
      <c r="AZ61" s="58"/>
      <c r="BA61" s="57"/>
      <c r="BB61" s="57"/>
      <c r="BC61" s="58"/>
      <c r="BD61" s="57"/>
      <c r="BE61" s="57"/>
      <c r="BF61" s="47" t="n">
        <f aca="false">COUNTA(M61,P61,S61,V61,Y61,AB61,AE61,AH61,AK61,AN61,AQ61,AT61,AW61,AZ61,BC61)</f>
        <v>0</v>
      </c>
      <c r="BG61" s="48" t="str">
        <f aca="true">IF(BF61&gt;0,TODAY()-MAX(M61,P61,S61,V61,Y61,AB61,AE61,AH61,AK61,AN61,AQ61,AT61,AW61,AZ61,BC61),"")</f>
        <v/>
      </c>
      <c r="BH61" s="48" t="str">
        <f aca="false">IF(AND(G61&lt;&gt;"",M61&lt;&gt;""),M61-G61,"")</f>
        <v/>
      </c>
      <c r="BI61" s="58"/>
      <c r="BJ61" s="58"/>
      <c r="BL61" s="49" t="str">
        <f aca="false">IF(E61="","",IFERROR(IF(INDEX(Setup!$D$23:$D$32,MATCH(E61,Setup!$B$23:$B$32,0))="","Unmapped",INDEX(Setup!$D$23:$D$32,MATCH(E61,Setup!$B$23:$B$32,0))),"Unmapped"))</f>
        <v/>
      </c>
    </row>
    <row r="62" customFormat="false" ht="15" hidden="false" customHeight="true" outlineLevel="0" collapsed="false">
      <c r="A62" s="50"/>
      <c r="B62" s="50"/>
      <c r="C62" s="50"/>
      <c r="D62" s="50"/>
      <c r="E62" s="50"/>
      <c r="F62" s="50"/>
      <c r="G62" s="51"/>
      <c r="H62" s="51"/>
      <c r="I62" s="50"/>
      <c r="J62" s="50"/>
      <c r="K62" s="50"/>
      <c r="L62" s="51"/>
      <c r="M62" s="51"/>
      <c r="N62" s="50"/>
      <c r="O62" s="50"/>
      <c r="P62" s="51"/>
      <c r="Q62" s="50"/>
      <c r="R62" s="50"/>
      <c r="S62" s="51"/>
      <c r="T62" s="50"/>
      <c r="U62" s="50"/>
      <c r="V62" s="51"/>
      <c r="W62" s="50"/>
      <c r="X62" s="52"/>
      <c r="Y62" s="51"/>
      <c r="Z62" s="50"/>
      <c r="AA62" s="50"/>
      <c r="AB62" s="51"/>
      <c r="AC62" s="50"/>
      <c r="AD62" s="50"/>
      <c r="AE62" s="51"/>
      <c r="AF62" s="50"/>
      <c r="AG62" s="50"/>
      <c r="AH62" s="51"/>
      <c r="AI62" s="50"/>
      <c r="AJ62" s="50"/>
      <c r="AK62" s="51"/>
      <c r="AL62" s="50"/>
      <c r="AM62" s="50"/>
      <c r="AN62" s="51"/>
      <c r="AO62" s="50"/>
      <c r="AP62" s="50"/>
      <c r="AQ62" s="51"/>
      <c r="AR62" s="50"/>
      <c r="AS62" s="50"/>
      <c r="AT62" s="51"/>
      <c r="AU62" s="50"/>
      <c r="AV62" s="50"/>
      <c r="AW62" s="51"/>
      <c r="AX62" s="50"/>
      <c r="AY62" s="50"/>
      <c r="AZ62" s="51"/>
      <c r="BA62" s="50"/>
      <c r="BB62" s="50"/>
      <c r="BC62" s="51"/>
      <c r="BD62" s="50"/>
      <c r="BE62" s="50"/>
      <c r="BF62" s="53" t="n">
        <f aca="false">COUNTA(M62,P62,S62,V62,Y62,AB62,AE62,AH62,AK62,AN62,AQ62,AT62,AW62,AZ62,BC62)</f>
        <v>0</v>
      </c>
      <c r="BG62" s="54" t="str">
        <f aca="true">IF(BF62&gt;0,TODAY()-MAX(M62,P62,S62,V62,Y62,AB62,AE62,AH62,AK62,AN62,AQ62,AT62,AW62,AZ62,BC62),"")</f>
        <v/>
      </c>
      <c r="BH62" s="54" t="str">
        <f aca="false">IF(AND(G62&lt;&gt;"",M62&lt;&gt;""),M62-G62,"")</f>
        <v/>
      </c>
      <c r="BI62" s="51"/>
      <c r="BJ62" s="51"/>
      <c r="BK62" s="55"/>
      <c r="BL62" s="56" t="str">
        <f aca="false">IF(E62="","",IFERROR(IF(INDEX(Setup!$D$23:$D$32,MATCH(E62,Setup!$B$23:$B$32,0))="","Unmapped",INDEX(Setup!$D$23:$D$32,MATCH(E62,Setup!$B$23:$B$32,0))),"Unmapped"))</f>
        <v/>
      </c>
    </row>
    <row r="63" customFormat="false" ht="15" hidden="false" customHeight="true" outlineLevel="0" collapsed="false">
      <c r="A63" s="57"/>
      <c r="B63" s="57"/>
      <c r="C63" s="57"/>
      <c r="D63" s="57"/>
      <c r="E63" s="57"/>
      <c r="F63" s="57"/>
      <c r="G63" s="58"/>
      <c r="H63" s="58"/>
      <c r="I63" s="57"/>
      <c r="J63" s="57"/>
      <c r="K63" s="57"/>
      <c r="L63" s="58"/>
      <c r="M63" s="58"/>
      <c r="N63" s="57"/>
      <c r="O63" s="57"/>
      <c r="P63" s="58"/>
      <c r="Q63" s="57"/>
      <c r="R63" s="57"/>
      <c r="S63" s="58"/>
      <c r="T63" s="57"/>
      <c r="U63" s="57"/>
      <c r="V63" s="58"/>
      <c r="W63" s="57"/>
      <c r="X63" s="59"/>
      <c r="Y63" s="58"/>
      <c r="Z63" s="57"/>
      <c r="AA63" s="57"/>
      <c r="AB63" s="58"/>
      <c r="AC63" s="57"/>
      <c r="AD63" s="57"/>
      <c r="AE63" s="58"/>
      <c r="AF63" s="57"/>
      <c r="AG63" s="57"/>
      <c r="AH63" s="58"/>
      <c r="AI63" s="57"/>
      <c r="AJ63" s="57"/>
      <c r="AK63" s="58"/>
      <c r="AL63" s="57"/>
      <c r="AM63" s="57"/>
      <c r="AN63" s="58"/>
      <c r="AO63" s="57"/>
      <c r="AP63" s="57"/>
      <c r="AQ63" s="58"/>
      <c r="AR63" s="57"/>
      <c r="AS63" s="57"/>
      <c r="AT63" s="58"/>
      <c r="AU63" s="57"/>
      <c r="AV63" s="57"/>
      <c r="AW63" s="58"/>
      <c r="AX63" s="57"/>
      <c r="AY63" s="57"/>
      <c r="AZ63" s="58"/>
      <c r="BA63" s="57"/>
      <c r="BB63" s="57"/>
      <c r="BC63" s="58"/>
      <c r="BD63" s="57"/>
      <c r="BE63" s="57"/>
      <c r="BF63" s="47" t="n">
        <f aca="false">COUNTA(M63,P63,S63,V63,Y63,AB63,AE63,AH63,AK63,AN63,AQ63,AT63,AW63,AZ63,BC63)</f>
        <v>0</v>
      </c>
      <c r="BG63" s="48" t="str">
        <f aca="true">IF(BF63&gt;0,TODAY()-MAX(M63,P63,S63,V63,Y63,AB63,AE63,AH63,AK63,AN63,AQ63,AT63,AW63,AZ63,BC63),"")</f>
        <v/>
      </c>
      <c r="BH63" s="48" t="str">
        <f aca="false">IF(AND(G63&lt;&gt;"",M63&lt;&gt;""),M63-G63,"")</f>
        <v/>
      </c>
      <c r="BI63" s="58"/>
      <c r="BJ63" s="58"/>
      <c r="BL63" s="49" t="str">
        <f aca="false">IF(E63="","",IFERROR(IF(INDEX(Setup!$D$23:$D$32,MATCH(E63,Setup!$B$23:$B$32,0))="","Unmapped",INDEX(Setup!$D$23:$D$32,MATCH(E63,Setup!$B$23:$B$32,0))),"Unmapped"))</f>
        <v/>
      </c>
    </row>
    <row r="64" customFormat="false" ht="15" hidden="false" customHeight="true" outlineLevel="0" collapsed="false">
      <c r="A64" s="50"/>
      <c r="B64" s="50"/>
      <c r="C64" s="50"/>
      <c r="D64" s="50"/>
      <c r="E64" s="50"/>
      <c r="F64" s="50"/>
      <c r="G64" s="51"/>
      <c r="H64" s="51"/>
      <c r="I64" s="50"/>
      <c r="J64" s="50"/>
      <c r="K64" s="50"/>
      <c r="L64" s="51"/>
      <c r="M64" s="51"/>
      <c r="N64" s="50"/>
      <c r="O64" s="50"/>
      <c r="P64" s="51"/>
      <c r="Q64" s="50"/>
      <c r="R64" s="50"/>
      <c r="S64" s="51"/>
      <c r="T64" s="50"/>
      <c r="U64" s="50"/>
      <c r="V64" s="51"/>
      <c r="W64" s="50"/>
      <c r="X64" s="52"/>
      <c r="Y64" s="51"/>
      <c r="Z64" s="50"/>
      <c r="AA64" s="50"/>
      <c r="AB64" s="51"/>
      <c r="AC64" s="50"/>
      <c r="AD64" s="50"/>
      <c r="AE64" s="51"/>
      <c r="AF64" s="50"/>
      <c r="AG64" s="50"/>
      <c r="AH64" s="51"/>
      <c r="AI64" s="50"/>
      <c r="AJ64" s="50"/>
      <c r="AK64" s="51"/>
      <c r="AL64" s="50"/>
      <c r="AM64" s="50"/>
      <c r="AN64" s="51"/>
      <c r="AO64" s="50"/>
      <c r="AP64" s="50"/>
      <c r="AQ64" s="51"/>
      <c r="AR64" s="50"/>
      <c r="AS64" s="50"/>
      <c r="AT64" s="51"/>
      <c r="AU64" s="50"/>
      <c r="AV64" s="50"/>
      <c r="AW64" s="51"/>
      <c r="AX64" s="50"/>
      <c r="AY64" s="50"/>
      <c r="AZ64" s="51"/>
      <c r="BA64" s="50"/>
      <c r="BB64" s="50"/>
      <c r="BC64" s="51"/>
      <c r="BD64" s="50"/>
      <c r="BE64" s="50"/>
      <c r="BF64" s="53" t="n">
        <f aca="false">COUNTA(M64,P64,S64,V64,Y64,AB64,AE64,AH64,AK64,AN64,AQ64,AT64,AW64,AZ64,BC64)</f>
        <v>0</v>
      </c>
      <c r="BG64" s="54" t="str">
        <f aca="true">IF(BF64&gt;0,TODAY()-MAX(M64,P64,S64,V64,Y64,AB64,AE64,AH64,AK64,AN64,AQ64,AT64,AW64,AZ64,BC64),"")</f>
        <v/>
      </c>
      <c r="BH64" s="54" t="str">
        <f aca="false">IF(AND(G64&lt;&gt;"",M64&lt;&gt;""),M64-G64,"")</f>
        <v/>
      </c>
      <c r="BI64" s="51"/>
      <c r="BJ64" s="51"/>
      <c r="BK64" s="55"/>
      <c r="BL64" s="56" t="str">
        <f aca="false">IF(E64="","",IFERROR(IF(INDEX(Setup!$D$23:$D$32,MATCH(E64,Setup!$B$23:$B$32,0))="","Unmapped",INDEX(Setup!$D$23:$D$32,MATCH(E64,Setup!$B$23:$B$32,0))),"Unmapped"))</f>
        <v/>
      </c>
    </row>
    <row r="65" customFormat="false" ht="15" hidden="false" customHeight="true" outlineLevel="0" collapsed="false">
      <c r="A65" s="57"/>
      <c r="B65" s="57"/>
      <c r="C65" s="57"/>
      <c r="D65" s="57"/>
      <c r="E65" s="57"/>
      <c r="F65" s="57"/>
      <c r="G65" s="58"/>
      <c r="H65" s="58"/>
      <c r="I65" s="57"/>
      <c r="J65" s="57"/>
      <c r="K65" s="57"/>
      <c r="L65" s="58"/>
      <c r="M65" s="58"/>
      <c r="N65" s="57"/>
      <c r="O65" s="57"/>
      <c r="P65" s="58"/>
      <c r="Q65" s="57"/>
      <c r="R65" s="57"/>
      <c r="S65" s="58"/>
      <c r="T65" s="57"/>
      <c r="U65" s="57"/>
      <c r="V65" s="58"/>
      <c r="W65" s="57"/>
      <c r="X65" s="59"/>
      <c r="Y65" s="58"/>
      <c r="Z65" s="57"/>
      <c r="AA65" s="57"/>
      <c r="AB65" s="58"/>
      <c r="AC65" s="57"/>
      <c r="AD65" s="57"/>
      <c r="AE65" s="58"/>
      <c r="AF65" s="57"/>
      <c r="AG65" s="57"/>
      <c r="AH65" s="58"/>
      <c r="AI65" s="57"/>
      <c r="AJ65" s="57"/>
      <c r="AK65" s="58"/>
      <c r="AL65" s="57"/>
      <c r="AM65" s="57"/>
      <c r="AN65" s="58"/>
      <c r="AO65" s="57"/>
      <c r="AP65" s="57"/>
      <c r="AQ65" s="58"/>
      <c r="AR65" s="57"/>
      <c r="AS65" s="57"/>
      <c r="AT65" s="58"/>
      <c r="AU65" s="57"/>
      <c r="AV65" s="57"/>
      <c r="AW65" s="58"/>
      <c r="AX65" s="57"/>
      <c r="AY65" s="57"/>
      <c r="AZ65" s="58"/>
      <c r="BA65" s="57"/>
      <c r="BB65" s="57"/>
      <c r="BC65" s="58"/>
      <c r="BD65" s="57"/>
      <c r="BE65" s="57"/>
      <c r="BF65" s="47" t="n">
        <f aca="false">COUNTA(M65,P65,S65,V65,Y65,AB65,AE65,AH65,AK65,AN65,AQ65,AT65,AW65,AZ65,BC65)</f>
        <v>0</v>
      </c>
      <c r="BG65" s="48" t="str">
        <f aca="true">IF(BF65&gt;0,TODAY()-MAX(M65,P65,S65,V65,Y65,AB65,AE65,AH65,AK65,AN65,AQ65,AT65,AW65,AZ65,BC65),"")</f>
        <v/>
      </c>
      <c r="BH65" s="48" t="str">
        <f aca="false">IF(AND(G65&lt;&gt;"",M65&lt;&gt;""),M65-G65,"")</f>
        <v/>
      </c>
      <c r="BI65" s="58"/>
      <c r="BJ65" s="58"/>
      <c r="BL65" s="49" t="str">
        <f aca="false">IF(E65="","",IFERROR(IF(INDEX(Setup!$D$23:$D$32,MATCH(E65,Setup!$B$23:$B$32,0))="","Unmapped",INDEX(Setup!$D$23:$D$32,MATCH(E65,Setup!$B$23:$B$32,0))),"Unmapped"))</f>
        <v/>
      </c>
    </row>
    <row r="66" customFormat="false" ht="15" hidden="false" customHeight="true" outlineLevel="0" collapsed="false">
      <c r="A66" s="50"/>
      <c r="B66" s="50"/>
      <c r="C66" s="50"/>
      <c r="D66" s="50"/>
      <c r="E66" s="50"/>
      <c r="F66" s="50"/>
      <c r="G66" s="51"/>
      <c r="H66" s="51"/>
      <c r="I66" s="50"/>
      <c r="J66" s="50"/>
      <c r="K66" s="50"/>
      <c r="L66" s="51"/>
      <c r="M66" s="51"/>
      <c r="N66" s="50"/>
      <c r="O66" s="50"/>
      <c r="P66" s="51"/>
      <c r="Q66" s="50"/>
      <c r="R66" s="50"/>
      <c r="S66" s="51"/>
      <c r="T66" s="50"/>
      <c r="U66" s="50"/>
      <c r="V66" s="51"/>
      <c r="W66" s="50"/>
      <c r="X66" s="52"/>
      <c r="Y66" s="51"/>
      <c r="Z66" s="50"/>
      <c r="AA66" s="50"/>
      <c r="AB66" s="51"/>
      <c r="AC66" s="50"/>
      <c r="AD66" s="50"/>
      <c r="AE66" s="51"/>
      <c r="AF66" s="50"/>
      <c r="AG66" s="50"/>
      <c r="AH66" s="51"/>
      <c r="AI66" s="50"/>
      <c r="AJ66" s="50"/>
      <c r="AK66" s="51"/>
      <c r="AL66" s="50"/>
      <c r="AM66" s="50"/>
      <c r="AN66" s="51"/>
      <c r="AO66" s="50"/>
      <c r="AP66" s="50"/>
      <c r="AQ66" s="51"/>
      <c r="AR66" s="50"/>
      <c r="AS66" s="50"/>
      <c r="AT66" s="51"/>
      <c r="AU66" s="50"/>
      <c r="AV66" s="50"/>
      <c r="AW66" s="51"/>
      <c r="AX66" s="50"/>
      <c r="AY66" s="50"/>
      <c r="AZ66" s="51"/>
      <c r="BA66" s="50"/>
      <c r="BB66" s="50"/>
      <c r="BC66" s="51"/>
      <c r="BD66" s="50"/>
      <c r="BE66" s="50"/>
      <c r="BF66" s="53" t="n">
        <f aca="false">COUNTA(M66,P66,S66,V66,Y66,AB66,AE66,AH66,AK66,AN66,AQ66,AT66,AW66,AZ66,BC66)</f>
        <v>0</v>
      </c>
      <c r="BG66" s="54" t="str">
        <f aca="true">IF(BF66&gt;0,TODAY()-MAX(M66,P66,S66,V66,Y66,AB66,AE66,AH66,AK66,AN66,AQ66,AT66,AW66,AZ66,BC66),"")</f>
        <v/>
      </c>
      <c r="BH66" s="54" t="str">
        <f aca="false">IF(AND(G66&lt;&gt;"",M66&lt;&gt;""),M66-G66,"")</f>
        <v/>
      </c>
      <c r="BI66" s="51"/>
      <c r="BJ66" s="51"/>
      <c r="BK66" s="55"/>
      <c r="BL66" s="56" t="str">
        <f aca="false">IF(E66="","",IFERROR(IF(INDEX(Setup!$D$23:$D$32,MATCH(E66,Setup!$B$23:$B$32,0))="","Unmapped",INDEX(Setup!$D$23:$D$32,MATCH(E66,Setup!$B$23:$B$32,0))),"Unmapped"))</f>
        <v/>
      </c>
    </row>
    <row r="67" customFormat="false" ht="15" hidden="false" customHeight="true" outlineLevel="0" collapsed="false">
      <c r="A67" s="57"/>
      <c r="B67" s="57"/>
      <c r="C67" s="57"/>
      <c r="D67" s="57"/>
      <c r="E67" s="57"/>
      <c r="F67" s="57"/>
      <c r="G67" s="58"/>
      <c r="H67" s="58"/>
      <c r="I67" s="57"/>
      <c r="J67" s="57"/>
      <c r="K67" s="57"/>
      <c r="L67" s="58"/>
      <c r="M67" s="58"/>
      <c r="N67" s="57"/>
      <c r="O67" s="57"/>
      <c r="P67" s="58"/>
      <c r="Q67" s="57"/>
      <c r="R67" s="57"/>
      <c r="S67" s="58"/>
      <c r="T67" s="57"/>
      <c r="U67" s="57"/>
      <c r="V67" s="58"/>
      <c r="W67" s="57"/>
      <c r="X67" s="59"/>
      <c r="Y67" s="58"/>
      <c r="Z67" s="57"/>
      <c r="AA67" s="57"/>
      <c r="AB67" s="58"/>
      <c r="AC67" s="57"/>
      <c r="AD67" s="57"/>
      <c r="AE67" s="58"/>
      <c r="AF67" s="57"/>
      <c r="AG67" s="57"/>
      <c r="AH67" s="58"/>
      <c r="AI67" s="57"/>
      <c r="AJ67" s="57"/>
      <c r="AK67" s="58"/>
      <c r="AL67" s="57"/>
      <c r="AM67" s="57"/>
      <c r="AN67" s="58"/>
      <c r="AO67" s="57"/>
      <c r="AP67" s="57"/>
      <c r="AQ67" s="58"/>
      <c r="AR67" s="57"/>
      <c r="AS67" s="57"/>
      <c r="AT67" s="58"/>
      <c r="AU67" s="57"/>
      <c r="AV67" s="57"/>
      <c r="AW67" s="58"/>
      <c r="AX67" s="57"/>
      <c r="AY67" s="57"/>
      <c r="AZ67" s="58"/>
      <c r="BA67" s="57"/>
      <c r="BB67" s="57"/>
      <c r="BC67" s="58"/>
      <c r="BD67" s="57"/>
      <c r="BE67" s="57"/>
      <c r="BF67" s="47" t="n">
        <f aca="false">COUNTA(M67,P67,S67,V67,Y67,AB67,AE67,AH67,AK67,AN67,AQ67,AT67,AW67,AZ67,BC67)</f>
        <v>0</v>
      </c>
      <c r="BG67" s="48" t="str">
        <f aca="true">IF(BF67&gt;0,TODAY()-MAX(M67,P67,S67,V67,Y67,AB67,AE67,AH67,AK67,AN67,AQ67,AT67,AW67,AZ67,BC67),"")</f>
        <v/>
      </c>
      <c r="BH67" s="48" t="str">
        <f aca="false">IF(AND(G67&lt;&gt;"",M67&lt;&gt;""),M67-G67,"")</f>
        <v/>
      </c>
      <c r="BI67" s="58"/>
      <c r="BJ67" s="58"/>
      <c r="BL67" s="49" t="str">
        <f aca="false">IF(E67="","",IFERROR(IF(INDEX(Setup!$D$23:$D$32,MATCH(E67,Setup!$B$23:$B$32,0))="","Unmapped",INDEX(Setup!$D$23:$D$32,MATCH(E67,Setup!$B$23:$B$32,0))),"Unmapped"))</f>
        <v/>
      </c>
    </row>
    <row r="68" customFormat="false" ht="15" hidden="false" customHeight="true" outlineLevel="0" collapsed="false">
      <c r="A68" s="50"/>
      <c r="B68" s="50"/>
      <c r="C68" s="50"/>
      <c r="D68" s="50"/>
      <c r="E68" s="50"/>
      <c r="F68" s="50"/>
      <c r="G68" s="51"/>
      <c r="H68" s="51"/>
      <c r="I68" s="50"/>
      <c r="J68" s="50"/>
      <c r="K68" s="50"/>
      <c r="L68" s="51"/>
      <c r="M68" s="51"/>
      <c r="N68" s="50"/>
      <c r="O68" s="50"/>
      <c r="P68" s="51"/>
      <c r="Q68" s="50"/>
      <c r="R68" s="50"/>
      <c r="S68" s="51"/>
      <c r="T68" s="50"/>
      <c r="U68" s="50"/>
      <c r="V68" s="51"/>
      <c r="W68" s="50"/>
      <c r="X68" s="52"/>
      <c r="Y68" s="51"/>
      <c r="Z68" s="50"/>
      <c r="AA68" s="50"/>
      <c r="AB68" s="51"/>
      <c r="AC68" s="50"/>
      <c r="AD68" s="50"/>
      <c r="AE68" s="51"/>
      <c r="AF68" s="50"/>
      <c r="AG68" s="50"/>
      <c r="AH68" s="51"/>
      <c r="AI68" s="50"/>
      <c r="AJ68" s="50"/>
      <c r="AK68" s="51"/>
      <c r="AL68" s="50"/>
      <c r="AM68" s="50"/>
      <c r="AN68" s="51"/>
      <c r="AO68" s="50"/>
      <c r="AP68" s="50"/>
      <c r="AQ68" s="51"/>
      <c r="AR68" s="50"/>
      <c r="AS68" s="50"/>
      <c r="AT68" s="51"/>
      <c r="AU68" s="50"/>
      <c r="AV68" s="50"/>
      <c r="AW68" s="51"/>
      <c r="AX68" s="50"/>
      <c r="AY68" s="50"/>
      <c r="AZ68" s="51"/>
      <c r="BA68" s="50"/>
      <c r="BB68" s="50"/>
      <c r="BC68" s="51"/>
      <c r="BD68" s="50"/>
      <c r="BE68" s="50"/>
      <c r="BF68" s="53" t="n">
        <f aca="false">COUNTA(M68,P68,S68,V68,Y68,AB68,AE68,AH68,AK68,AN68,AQ68,AT68,AW68,AZ68,BC68)</f>
        <v>0</v>
      </c>
      <c r="BG68" s="54" t="str">
        <f aca="true">IF(BF68&gt;0,TODAY()-MAX(M68,P68,S68,V68,Y68,AB68,AE68,AH68,AK68,AN68,AQ68,AT68,AW68,AZ68,BC68),"")</f>
        <v/>
      </c>
      <c r="BH68" s="54" t="str">
        <f aca="false">IF(AND(G68&lt;&gt;"",M68&lt;&gt;""),M68-G68,"")</f>
        <v/>
      </c>
      <c r="BI68" s="51"/>
      <c r="BJ68" s="51"/>
      <c r="BK68" s="55"/>
      <c r="BL68" s="56" t="str">
        <f aca="false">IF(E68="","",IFERROR(IF(INDEX(Setup!$D$23:$D$32,MATCH(E68,Setup!$B$23:$B$32,0))="","Unmapped",INDEX(Setup!$D$23:$D$32,MATCH(E68,Setup!$B$23:$B$32,0))),"Unmapped"))</f>
        <v/>
      </c>
    </row>
    <row r="69" customFormat="false" ht="15" hidden="false" customHeight="true" outlineLevel="0" collapsed="false">
      <c r="A69" s="57"/>
      <c r="B69" s="57"/>
      <c r="C69" s="57"/>
      <c r="D69" s="57"/>
      <c r="E69" s="57"/>
      <c r="F69" s="57"/>
      <c r="G69" s="58"/>
      <c r="H69" s="58"/>
      <c r="I69" s="57"/>
      <c r="J69" s="57"/>
      <c r="K69" s="57"/>
      <c r="L69" s="58"/>
      <c r="M69" s="58"/>
      <c r="N69" s="57"/>
      <c r="O69" s="57"/>
      <c r="P69" s="58"/>
      <c r="Q69" s="57"/>
      <c r="R69" s="57"/>
      <c r="S69" s="58"/>
      <c r="T69" s="57"/>
      <c r="U69" s="57"/>
      <c r="V69" s="58"/>
      <c r="W69" s="57"/>
      <c r="X69" s="59"/>
      <c r="Y69" s="58"/>
      <c r="Z69" s="57"/>
      <c r="AA69" s="57"/>
      <c r="AB69" s="58"/>
      <c r="AC69" s="57"/>
      <c r="AD69" s="57"/>
      <c r="AE69" s="58"/>
      <c r="AF69" s="57"/>
      <c r="AG69" s="57"/>
      <c r="AH69" s="58"/>
      <c r="AI69" s="57"/>
      <c r="AJ69" s="57"/>
      <c r="AK69" s="58"/>
      <c r="AL69" s="57"/>
      <c r="AM69" s="57"/>
      <c r="AN69" s="58"/>
      <c r="AO69" s="57"/>
      <c r="AP69" s="57"/>
      <c r="AQ69" s="58"/>
      <c r="AR69" s="57"/>
      <c r="AS69" s="57"/>
      <c r="AT69" s="58"/>
      <c r="AU69" s="57"/>
      <c r="AV69" s="57"/>
      <c r="AW69" s="58"/>
      <c r="AX69" s="57"/>
      <c r="AY69" s="57"/>
      <c r="AZ69" s="58"/>
      <c r="BA69" s="57"/>
      <c r="BB69" s="57"/>
      <c r="BC69" s="58"/>
      <c r="BD69" s="57"/>
      <c r="BE69" s="57"/>
      <c r="BF69" s="47" t="n">
        <f aca="false">COUNTA(M69,P69,S69,V69,Y69,AB69,AE69,AH69,AK69,AN69,AQ69,AT69,AW69,AZ69,BC69)</f>
        <v>0</v>
      </c>
      <c r="BG69" s="48" t="str">
        <f aca="true">IF(BF69&gt;0,TODAY()-MAX(M69,P69,S69,V69,Y69,AB69,AE69,AH69,AK69,AN69,AQ69,AT69,AW69,AZ69,BC69),"")</f>
        <v/>
      </c>
      <c r="BH69" s="48" t="str">
        <f aca="false">IF(AND(G69&lt;&gt;"",M69&lt;&gt;""),M69-G69,"")</f>
        <v/>
      </c>
      <c r="BI69" s="58"/>
      <c r="BJ69" s="58"/>
      <c r="BL69" s="49" t="str">
        <f aca="false">IF(E69="","",IFERROR(IF(INDEX(Setup!$D$23:$D$32,MATCH(E69,Setup!$B$23:$B$32,0))="","Unmapped",INDEX(Setup!$D$23:$D$32,MATCH(E69,Setup!$B$23:$B$32,0))),"Unmapped"))</f>
        <v/>
      </c>
    </row>
    <row r="70" customFormat="false" ht="15" hidden="false" customHeight="true" outlineLevel="0" collapsed="false">
      <c r="A70" s="50"/>
      <c r="B70" s="50"/>
      <c r="C70" s="50"/>
      <c r="D70" s="50"/>
      <c r="E70" s="50"/>
      <c r="F70" s="50"/>
      <c r="G70" s="51"/>
      <c r="H70" s="51"/>
      <c r="I70" s="50"/>
      <c r="J70" s="50"/>
      <c r="K70" s="50"/>
      <c r="L70" s="51"/>
      <c r="M70" s="51"/>
      <c r="N70" s="50"/>
      <c r="O70" s="50"/>
      <c r="P70" s="51"/>
      <c r="Q70" s="50"/>
      <c r="R70" s="50"/>
      <c r="S70" s="51"/>
      <c r="T70" s="50"/>
      <c r="U70" s="50"/>
      <c r="V70" s="51"/>
      <c r="W70" s="50"/>
      <c r="X70" s="52"/>
      <c r="Y70" s="51"/>
      <c r="Z70" s="50"/>
      <c r="AA70" s="50"/>
      <c r="AB70" s="51"/>
      <c r="AC70" s="50"/>
      <c r="AD70" s="50"/>
      <c r="AE70" s="51"/>
      <c r="AF70" s="50"/>
      <c r="AG70" s="50"/>
      <c r="AH70" s="51"/>
      <c r="AI70" s="50"/>
      <c r="AJ70" s="50"/>
      <c r="AK70" s="51"/>
      <c r="AL70" s="50"/>
      <c r="AM70" s="50"/>
      <c r="AN70" s="51"/>
      <c r="AO70" s="50"/>
      <c r="AP70" s="50"/>
      <c r="AQ70" s="51"/>
      <c r="AR70" s="50"/>
      <c r="AS70" s="50"/>
      <c r="AT70" s="51"/>
      <c r="AU70" s="50"/>
      <c r="AV70" s="50"/>
      <c r="AW70" s="51"/>
      <c r="AX70" s="50"/>
      <c r="AY70" s="50"/>
      <c r="AZ70" s="51"/>
      <c r="BA70" s="50"/>
      <c r="BB70" s="50"/>
      <c r="BC70" s="51"/>
      <c r="BD70" s="50"/>
      <c r="BE70" s="50"/>
      <c r="BF70" s="53" t="n">
        <f aca="false">COUNTA(M70,P70,S70,V70,Y70,AB70,AE70,AH70,AK70,AN70,AQ70,AT70,AW70,AZ70,BC70)</f>
        <v>0</v>
      </c>
      <c r="BG70" s="54" t="str">
        <f aca="true">IF(BF70&gt;0,TODAY()-MAX(M70,P70,S70,V70,Y70,AB70,AE70,AH70,AK70,AN70,AQ70,AT70,AW70,AZ70,BC70),"")</f>
        <v/>
      </c>
      <c r="BH70" s="54" t="str">
        <f aca="false">IF(AND(G70&lt;&gt;"",M70&lt;&gt;""),M70-G70,"")</f>
        <v/>
      </c>
      <c r="BI70" s="51"/>
      <c r="BJ70" s="51"/>
      <c r="BK70" s="55"/>
      <c r="BL70" s="56" t="str">
        <f aca="false">IF(E70="","",IFERROR(IF(INDEX(Setup!$D$23:$D$32,MATCH(E70,Setup!$B$23:$B$32,0))="","Unmapped",INDEX(Setup!$D$23:$D$32,MATCH(E70,Setup!$B$23:$B$32,0))),"Unmapped"))</f>
        <v/>
      </c>
    </row>
    <row r="71" customFormat="false" ht="15" hidden="false" customHeight="true" outlineLevel="0" collapsed="false">
      <c r="A71" s="57"/>
      <c r="B71" s="57"/>
      <c r="C71" s="57"/>
      <c r="D71" s="57"/>
      <c r="E71" s="57"/>
      <c r="F71" s="57"/>
      <c r="G71" s="58"/>
      <c r="H71" s="58"/>
      <c r="I71" s="57"/>
      <c r="J71" s="57"/>
      <c r="K71" s="57"/>
      <c r="L71" s="58"/>
      <c r="M71" s="58"/>
      <c r="N71" s="57"/>
      <c r="O71" s="57"/>
      <c r="P71" s="58"/>
      <c r="Q71" s="57"/>
      <c r="R71" s="57"/>
      <c r="S71" s="58"/>
      <c r="T71" s="57"/>
      <c r="U71" s="57"/>
      <c r="V71" s="58"/>
      <c r="W71" s="57"/>
      <c r="X71" s="59"/>
      <c r="Y71" s="58"/>
      <c r="Z71" s="57"/>
      <c r="AA71" s="57"/>
      <c r="AB71" s="58"/>
      <c r="AC71" s="57"/>
      <c r="AD71" s="57"/>
      <c r="AE71" s="58"/>
      <c r="AF71" s="57"/>
      <c r="AG71" s="57"/>
      <c r="AH71" s="58"/>
      <c r="AI71" s="57"/>
      <c r="AJ71" s="57"/>
      <c r="AK71" s="58"/>
      <c r="AL71" s="57"/>
      <c r="AM71" s="57"/>
      <c r="AN71" s="58"/>
      <c r="AO71" s="57"/>
      <c r="AP71" s="57"/>
      <c r="AQ71" s="58"/>
      <c r="AR71" s="57"/>
      <c r="AS71" s="57"/>
      <c r="AT71" s="58"/>
      <c r="AU71" s="57"/>
      <c r="AV71" s="57"/>
      <c r="AW71" s="58"/>
      <c r="AX71" s="57"/>
      <c r="AY71" s="57"/>
      <c r="AZ71" s="58"/>
      <c r="BA71" s="57"/>
      <c r="BB71" s="57"/>
      <c r="BC71" s="58"/>
      <c r="BD71" s="57"/>
      <c r="BE71" s="57"/>
      <c r="BF71" s="47" t="n">
        <f aca="false">COUNTA(M71,P71,S71,V71,Y71,AB71,AE71,AH71,AK71,AN71,AQ71,AT71,AW71,AZ71,BC71)</f>
        <v>0</v>
      </c>
      <c r="BG71" s="48" t="str">
        <f aca="true">IF(BF71&gt;0,TODAY()-MAX(M71,P71,S71,V71,Y71,AB71,AE71,AH71,AK71,AN71,AQ71,AT71,AW71,AZ71,BC71),"")</f>
        <v/>
      </c>
      <c r="BH71" s="48" t="str">
        <f aca="false">IF(AND(G71&lt;&gt;"",M71&lt;&gt;""),M71-G71,"")</f>
        <v/>
      </c>
      <c r="BI71" s="58"/>
      <c r="BJ71" s="58"/>
      <c r="BL71" s="49" t="str">
        <f aca="false">IF(E71="","",IFERROR(IF(INDEX(Setup!$D$23:$D$32,MATCH(E71,Setup!$B$23:$B$32,0))="","Unmapped",INDEX(Setup!$D$23:$D$32,MATCH(E71,Setup!$B$23:$B$32,0))),"Unmapped"))</f>
        <v/>
      </c>
    </row>
    <row r="72" customFormat="false" ht="15" hidden="false" customHeight="true" outlineLevel="0" collapsed="false">
      <c r="A72" s="50"/>
      <c r="B72" s="50"/>
      <c r="C72" s="50"/>
      <c r="D72" s="50"/>
      <c r="E72" s="50"/>
      <c r="F72" s="50"/>
      <c r="G72" s="51"/>
      <c r="H72" s="51"/>
      <c r="I72" s="50"/>
      <c r="J72" s="50"/>
      <c r="K72" s="50"/>
      <c r="L72" s="51"/>
      <c r="M72" s="51"/>
      <c r="N72" s="50"/>
      <c r="O72" s="50"/>
      <c r="P72" s="51"/>
      <c r="Q72" s="50"/>
      <c r="R72" s="50"/>
      <c r="S72" s="51"/>
      <c r="T72" s="50"/>
      <c r="U72" s="50"/>
      <c r="V72" s="51"/>
      <c r="W72" s="50"/>
      <c r="X72" s="52"/>
      <c r="Y72" s="51"/>
      <c r="Z72" s="50"/>
      <c r="AA72" s="50"/>
      <c r="AB72" s="51"/>
      <c r="AC72" s="50"/>
      <c r="AD72" s="50"/>
      <c r="AE72" s="51"/>
      <c r="AF72" s="50"/>
      <c r="AG72" s="50"/>
      <c r="AH72" s="51"/>
      <c r="AI72" s="50"/>
      <c r="AJ72" s="50"/>
      <c r="AK72" s="51"/>
      <c r="AL72" s="50"/>
      <c r="AM72" s="50"/>
      <c r="AN72" s="51"/>
      <c r="AO72" s="50"/>
      <c r="AP72" s="50"/>
      <c r="AQ72" s="51"/>
      <c r="AR72" s="50"/>
      <c r="AS72" s="50"/>
      <c r="AT72" s="51"/>
      <c r="AU72" s="50"/>
      <c r="AV72" s="50"/>
      <c r="AW72" s="51"/>
      <c r="AX72" s="50"/>
      <c r="AY72" s="50"/>
      <c r="AZ72" s="51"/>
      <c r="BA72" s="50"/>
      <c r="BB72" s="50"/>
      <c r="BC72" s="51"/>
      <c r="BD72" s="50"/>
      <c r="BE72" s="50"/>
      <c r="BF72" s="53" t="n">
        <f aca="false">COUNTA(M72,P72,S72,V72,Y72,AB72,AE72,AH72,AK72,AN72,AQ72,AT72,AW72,AZ72,BC72)</f>
        <v>0</v>
      </c>
      <c r="BG72" s="54" t="str">
        <f aca="true">IF(BF72&gt;0,TODAY()-MAX(M72,P72,S72,V72,Y72,AB72,AE72,AH72,AK72,AN72,AQ72,AT72,AW72,AZ72,BC72),"")</f>
        <v/>
      </c>
      <c r="BH72" s="54" t="str">
        <f aca="false">IF(AND(G72&lt;&gt;"",M72&lt;&gt;""),M72-G72,"")</f>
        <v/>
      </c>
      <c r="BI72" s="51"/>
      <c r="BJ72" s="51"/>
      <c r="BK72" s="55"/>
      <c r="BL72" s="56" t="str">
        <f aca="false">IF(E72="","",IFERROR(IF(INDEX(Setup!$D$23:$D$32,MATCH(E72,Setup!$B$23:$B$32,0))="","Unmapped",INDEX(Setup!$D$23:$D$32,MATCH(E72,Setup!$B$23:$B$32,0))),"Unmapped"))</f>
        <v/>
      </c>
    </row>
    <row r="73" customFormat="false" ht="15" hidden="false" customHeight="true" outlineLevel="0" collapsed="false">
      <c r="A73" s="57"/>
      <c r="B73" s="57"/>
      <c r="C73" s="57"/>
      <c r="D73" s="57"/>
      <c r="E73" s="57"/>
      <c r="F73" s="57"/>
      <c r="G73" s="58"/>
      <c r="H73" s="58"/>
      <c r="I73" s="57"/>
      <c r="J73" s="57"/>
      <c r="K73" s="57"/>
      <c r="L73" s="58"/>
      <c r="M73" s="58"/>
      <c r="N73" s="57"/>
      <c r="O73" s="57"/>
      <c r="P73" s="58"/>
      <c r="Q73" s="57"/>
      <c r="R73" s="57"/>
      <c r="S73" s="58"/>
      <c r="T73" s="57"/>
      <c r="U73" s="57"/>
      <c r="V73" s="58"/>
      <c r="W73" s="57"/>
      <c r="X73" s="59"/>
      <c r="Y73" s="58"/>
      <c r="Z73" s="57"/>
      <c r="AA73" s="57"/>
      <c r="AB73" s="58"/>
      <c r="AC73" s="57"/>
      <c r="AD73" s="57"/>
      <c r="AE73" s="58"/>
      <c r="AF73" s="57"/>
      <c r="AG73" s="57"/>
      <c r="AH73" s="58"/>
      <c r="AI73" s="57"/>
      <c r="AJ73" s="57"/>
      <c r="AK73" s="58"/>
      <c r="AL73" s="57"/>
      <c r="AM73" s="57"/>
      <c r="AN73" s="58"/>
      <c r="AO73" s="57"/>
      <c r="AP73" s="57"/>
      <c r="AQ73" s="58"/>
      <c r="AR73" s="57"/>
      <c r="AS73" s="57"/>
      <c r="AT73" s="58"/>
      <c r="AU73" s="57"/>
      <c r="AV73" s="57"/>
      <c r="AW73" s="58"/>
      <c r="AX73" s="57"/>
      <c r="AY73" s="57"/>
      <c r="AZ73" s="58"/>
      <c r="BA73" s="57"/>
      <c r="BB73" s="57"/>
      <c r="BC73" s="58"/>
      <c r="BD73" s="57"/>
      <c r="BE73" s="57"/>
      <c r="BF73" s="47" t="n">
        <f aca="false">COUNTA(M73,P73,S73,V73,Y73,AB73,AE73,AH73,AK73,AN73,AQ73,AT73,AW73,AZ73,BC73)</f>
        <v>0</v>
      </c>
      <c r="BG73" s="48" t="str">
        <f aca="true">IF(BF73&gt;0,TODAY()-MAX(M73,P73,S73,V73,Y73,AB73,AE73,AH73,AK73,AN73,AQ73,AT73,AW73,AZ73,BC73),"")</f>
        <v/>
      </c>
      <c r="BH73" s="48" t="str">
        <f aca="false">IF(AND(G73&lt;&gt;"",M73&lt;&gt;""),M73-G73,"")</f>
        <v/>
      </c>
      <c r="BI73" s="58"/>
      <c r="BJ73" s="58"/>
      <c r="BL73" s="49" t="str">
        <f aca="false">IF(E73="","",IFERROR(IF(INDEX(Setup!$D$23:$D$32,MATCH(E73,Setup!$B$23:$B$32,0))="","Unmapped",INDEX(Setup!$D$23:$D$32,MATCH(E73,Setup!$B$23:$B$32,0))),"Unmapped"))</f>
        <v/>
      </c>
    </row>
    <row r="74" customFormat="false" ht="15" hidden="false" customHeight="true" outlineLevel="0" collapsed="false">
      <c r="A74" s="50"/>
      <c r="B74" s="50"/>
      <c r="C74" s="50"/>
      <c r="D74" s="50"/>
      <c r="E74" s="50"/>
      <c r="F74" s="50"/>
      <c r="G74" s="51"/>
      <c r="H74" s="51"/>
      <c r="I74" s="50"/>
      <c r="J74" s="50"/>
      <c r="K74" s="50"/>
      <c r="L74" s="51"/>
      <c r="M74" s="51"/>
      <c r="N74" s="50"/>
      <c r="O74" s="50"/>
      <c r="P74" s="51"/>
      <c r="Q74" s="50"/>
      <c r="R74" s="50"/>
      <c r="S74" s="51"/>
      <c r="T74" s="50"/>
      <c r="U74" s="50"/>
      <c r="V74" s="51"/>
      <c r="W74" s="50"/>
      <c r="X74" s="52"/>
      <c r="Y74" s="51"/>
      <c r="Z74" s="50"/>
      <c r="AA74" s="50"/>
      <c r="AB74" s="51"/>
      <c r="AC74" s="50"/>
      <c r="AD74" s="50"/>
      <c r="AE74" s="51"/>
      <c r="AF74" s="50"/>
      <c r="AG74" s="50"/>
      <c r="AH74" s="51"/>
      <c r="AI74" s="50"/>
      <c r="AJ74" s="50"/>
      <c r="AK74" s="51"/>
      <c r="AL74" s="50"/>
      <c r="AM74" s="50"/>
      <c r="AN74" s="51"/>
      <c r="AO74" s="50"/>
      <c r="AP74" s="50"/>
      <c r="AQ74" s="51"/>
      <c r="AR74" s="50"/>
      <c r="AS74" s="50"/>
      <c r="AT74" s="51"/>
      <c r="AU74" s="50"/>
      <c r="AV74" s="50"/>
      <c r="AW74" s="51"/>
      <c r="AX74" s="50"/>
      <c r="AY74" s="50"/>
      <c r="AZ74" s="51"/>
      <c r="BA74" s="50"/>
      <c r="BB74" s="50"/>
      <c r="BC74" s="51"/>
      <c r="BD74" s="50"/>
      <c r="BE74" s="50"/>
      <c r="BF74" s="53" t="n">
        <f aca="false">COUNTA(M74,P74,S74,V74,Y74,AB74,AE74,AH74,AK74,AN74,AQ74,AT74,AW74,AZ74,BC74)</f>
        <v>0</v>
      </c>
      <c r="BG74" s="54" t="str">
        <f aca="true">IF(BF74&gt;0,TODAY()-MAX(M74,P74,S74,V74,Y74,AB74,AE74,AH74,AK74,AN74,AQ74,AT74,AW74,AZ74,BC74),"")</f>
        <v/>
      </c>
      <c r="BH74" s="54" t="str">
        <f aca="false">IF(AND(G74&lt;&gt;"",M74&lt;&gt;""),M74-G74,"")</f>
        <v/>
      </c>
      <c r="BI74" s="51"/>
      <c r="BJ74" s="51"/>
      <c r="BK74" s="55"/>
      <c r="BL74" s="56" t="str">
        <f aca="false">IF(E74="","",IFERROR(IF(INDEX(Setup!$D$23:$D$32,MATCH(E74,Setup!$B$23:$B$32,0))="","Unmapped",INDEX(Setup!$D$23:$D$32,MATCH(E74,Setup!$B$23:$B$32,0))),"Unmapped"))</f>
        <v/>
      </c>
    </row>
    <row r="75" customFormat="false" ht="15" hidden="false" customHeight="true" outlineLevel="0" collapsed="false">
      <c r="A75" s="57"/>
      <c r="B75" s="57"/>
      <c r="C75" s="57"/>
      <c r="D75" s="57"/>
      <c r="E75" s="57"/>
      <c r="F75" s="57"/>
      <c r="G75" s="58"/>
      <c r="H75" s="58"/>
      <c r="I75" s="57"/>
      <c r="J75" s="57"/>
      <c r="K75" s="57"/>
      <c r="L75" s="58"/>
      <c r="M75" s="58"/>
      <c r="N75" s="57"/>
      <c r="O75" s="57"/>
      <c r="P75" s="58"/>
      <c r="Q75" s="57"/>
      <c r="R75" s="57"/>
      <c r="S75" s="58"/>
      <c r="T75" s="57"/>
      <c r="U75" s="57"/>
      <c r="V75" s="58"/>
      <c r="W75" s="57"/>
      <c r="X75" s="59"/>
      <c r="Y75" s="58"/>
      <c r="Z75" s="57"/>
      <c r="AA75" s="57"/>
      <c r="AB75" s="58"/>
      <c r="AC75" s="57"/>
      <c r="AD75" s="57"/>
      <c r="AE75" s="58"/>
      <c r="AF75" s="57"/>
      <c r="AG75" s="57"/>
      <c r="AH75" s="58"/>
      <c r="AI75" s="57"/>
      <c r="AJ75" s="57"/>
      <c r="AK75" s="58"/>
      <c r="AL75" s="57"/>
      <c r="AM75" s="57"/>
      <c r="AN75" s="58"/>
      <c r="AO75" s="57"/>
      <c r="AP75" s="57"/>
      <c r="AQ75" s="58"/>
      <c r="AR75" s="57"/>
      <c r="AS75" s="57"/>
      <c r="AT75" s="58"/>
      <c r="AU75" s="57"/>
      <c r="AV75" s="57"/>
      <c r="AW75" s="58"/>
      <c r="AX75" s="57"/>
      <c r="AY75" s="57"/>
      <c r="AZ75" s="58"/>
      <c r="BA75" s="57"/>
      <c r="BB75" s="57"/>
      <c r="BC75" s="58"/>
      <c r="BD75" s="57"/>
      <c r="BE75" s="57"/>
      <c r="BF75" s="47" t="n">
        <f aca="false">COUNTA(M75,P75,S75,V75,Y75,AB75,AE75,AH75,AK75,AN75,AQ75,AT75,AW75,AZ75,BC75)</f>
        <v>0</v>
      </c>
      <c r="BG75" s="48" t="str">
        <f aca="true">IF(BF75&gt;0,TODAY()-MAX(M75,P75,S75,V75,Y75,AB75,AE75,AH75,AK75,AN75,AQ75,AT75,AW75,AZ75,BC75),"")</f>
        <v/>
      </c>
      <c r="BH75" s="48" t="str">
        <f aca="false">IF(AND(G75&lt;&gt;"",M75&lt;&gt;""),M75-G75,"")</f>
        <v/>
      </c>
      <c r="BI75" s="58"/>
      <c r="BJ75" s="58"/>
      <c r="BL75" s="49" t="str">
        <f aca="false">IF(E75="","",IFERROR(IF(INDEX(Setup!$D$23:$D$32,MATCH(E75,Setup!$B$23:$B$32,0))="","Unmapped",INDEX(Setup!$D$23:$D$32,MATCH(E75,Setup!$B$23:$B$32,0))),"Unmapped"))</f>
        <v/>
      </c>
    </row>
    <row r="76" customFormat="false" ht="15" hidden="false" customHeight="true" outlineLevel="0" collapsed="false">
      <c r="A76" s="50"/>
      <c r="B76" s="50"/>
      <c r="C76" s="50"/>
      <c r="D76" s="50"/>
      <c r="E76" s="50"/>
      <c r="F76" s="50"/>
      <c r="G76" s="51"/>
      <c r="H76" s="51"/>
      <c r="I76" s="50"/>
      <c r="J76" s="50"/>
      <c r="K76" s="50"/>
      <c r="L76" s="51"/>
      <c r="M76" s="51"/>
      <c r="N76" s="50"/>
      <c r="O76" s="50"/>
      <c r="P76" s="51"/>
      <c r="Q76" s="50"/>
      <c r="R76" s="50"/>
      <c r="S76" s="51"/>
      <c r="T76" s="50"/>
      <c r="U76" s="50"/>
      <c r="V76" s="51"/>
      <c r="W76" s="50"/>
      <c r="X76" s="52"/>
      <c r="Y76" s="51"/>
      <c r="Z76" s="50"/>
      <c r="AA76" s="50"/>
      <c r="AB76" s="51"/>
      <c r="AC76" s="50"/>
      <c r="AD76" s="50"/>
      <c r="AE76" s="51"/>
      <c r="AF76" s="50"/>
      <c r="AG76" s="50"/>
      <c r="AH76" s="51"/>
      <c r="AI76" s="50"/>
      <c r="AJ76" s="50"/>
      <c r="AK76" s="51"/>
      <c r="AL76" s="50"/>
      <c r="AM76" s="50"/>
      <c r="AN76" s="51"/>
      <c r="AO76" s="50"/>
      <c r="AP76" s="50"/>
      <c r="AQ76" s="51"/>
      <c r="AR76" s="50"/>
      <c r="AS76" s="50"/>
      <c r="AT76" s="51"/>
      <c r="AU76" s="50"/>
      <c r="AV76" s="50"/>
      <c r="AW76" s="51"/>
      <c r="AX76" s="50"/>
      <c r="AY76" s="50"/>
      <c r="AZ76" s="51"/>
      <c r="BA76" s="50"/>
      <c r="BB76" s="50"/>
      <c r="BC76" s="51"/>
      <c r="BD76" s="50"/>
      <c r="BE76" s="50"/>
      <c r="BF76" s="53" t="n">
        <f aca="false">COUNTA(M76,P76,S76,V76,Y76,AB76,AE76,AH76,AK76,AN76,AQ76,AT76,AW76,AZ76,BC76)</f>
        <v>0</v>
      </c>
      <c r="BG76" s="54" t="str">
        <f aca="true">IF(BF76&gt;0,TODAY()-MAX(M76,P76,S76,V76,Y76,AB76,AE76,AH76,AK76,AN76,AQ76,AT76,AW76,AZ76,BC76),"")</f>
        <v/>
      </c>
      <c r="BH76" s="54" t="str">
        <f aca="false">IF(AND(G76&lt;&gt;"",M76&lt;&gt;""),M76-G76,"")</f>
        <v/>
      </c>
      <c r="BI76" s="51"/>
      <c r="BJ76" s="51"/>
      <c r="BK76" s="55"/>
      <c r="BL76" s="56" t="str">
        <f aca="false">IF(E76="","",IFERROR(IF(INDEX(Setup!$D$23:$D$32,MATCH(E76,Setup!$B$23:$B$32,0))="","Unmapped",INDEX(Setup!$D$23:$D$32,MATCH(E76,Setup!$B$23:$B$32,0))),"Unmapped"))</f>
        <v/>
      </c>
    </row>
    <row r="77" customFormat="false" ht="15" hidden="false" customHeight="true" outlineLevel="0" collapsed="false">
      <c r="A77" s="57"/>
      <c r="B77" s="57"/>
      <c r="C77" s="57"/>
      <c r="D77" s="57"/>
      <c r="E77" s="57"/>
      <c r="F77" s="57"/>
      <c r="G77" s="58"/>
      <c r="H77" s="58"/>
      <c r="I77" s="57"/>
      <c r="J77" s="57"/>
      <c r="K77" s="57"/>
      <c r="L77" s="58"/>
      <c r="M77" s="58"/>
      <c r="N77" s="57"/>
      <c r="O77" s="57"/>
      <c r="P77" s="58"/>
      <c r="Q77" s="57"/>
      <c r="R77" s="57"/>
      <c r="S77" s="58"/>
      <c r="T77" s="57"/>
      <c r="U77" s="57"/>
      <c r="V77" s="58"/>
      <c r="W77" s="57"/>
      <c r="X77" s="59"/>
      <c r="Y77" s="58"/>
      <c r="Z77" s="57"/>
      <c r="AA77" s="57"/>
      <c r="AB77" s="58"/>
      <c r="AC77" s="57"/>
      <c r="AD77" s="57"/>
      <c r="AE77" s="58"/>
      <c r="AF77" s="57"/>
      <c r="AG77" s="57"/>
      <c r="AH77" s="58"/>
      <c r="AI77" s="57"/>
      <c r="AJ77" s="57"/>
      <c r="AK77" s="58"/>
      <c r="AL77" s="57"/>
      <c r="AM77" s="57"/>
      <c r="AN77" s="58"/>
      <c r="AO77" s="57"/>
      <c r="AP77" s="57"/>
      <c r="AQ77" s="58"/>
      <c r="AR77" s="57"/>
      <c r="AS77" s="57"/>
      <c r="AT77" s="58"/>
      <c r="AU77" s="57"/>
      <c r="AV77" s="57"/>
      <c r="AW77" s="58"/>
      <c r="AX77" s="57"/>
      <c r="AY77" s="57"/>
      <c r="AZ77" s="58"/>
      <c r="BA77" s="57"/>
      <c r="BB77" s="57"/>
      <c r="BC77" s="58"/>
      <c r="BD77" s="57"/>
      <c r="BE77" s="57"/>
      <c r="BF77" s="47" t="n">
        <f aca="false">COUNTA(M77,P77,S77,V77,Y77,AB77,AE77,AH77,AK77,AN77,AQ77,AT77,AW77,AZ77,BC77)</f>
        <v>0</v>
      </c>
      <c r="BG77" s="48" t="str">
        <f aca="true">IF(BF77&gt;0,TODAY()-MAX(M77,P77,S77,V77,Y77,AB77,AE77,AH77,AK77,AN77,AQ77,AT77,AW77,AZ77,BC77),"")</f>
        <v/>
      </c>
      <c r="BH77" s="48" t="str">
        <f aca="false">IF(AND(G77&lt;&gt;"",M77&lt;&gt;""),M77-G77,"")</f>
        <v/>
      </c>
      <c r="BI77" s="58"/>
      <c r="BJ77" s="58"/>
      <c r="BL77" s="49" t="str">
        <f aca="false">IF(E77="","",IFERROR(IF(INDEX(Setup!$D$23:$D$32,MATCH(E77,Setup!$B$23:$B$32,0))="","Unmapped",INDEX(Setup!$D$23:$D$32,MATCH(E77,Setup!$B$23:$B$32,0))),"Unmapped"))</f>
        <v/>
      </c>
    </row>
    <row r="78" customFormat="false" ht="15" hidden="false" customHeight="true" outlineLevel="0" collapsed="false">
      <c r="A78" s="50"/>
      <c r="B78" s="50"/>
      <c r="C78" s="50"/>
      <c r="D78" s="50"/>
      <c r="E78" s="50"/>
      <c r="F78" s="50"/>
      <c r="G78" s="51"/>
      <c r="H78" s="51"/>
      <c r="I78" s="50"/>
      <c r="J78" s="50"/>
      <c r="K78" s="50"/>
      <c r="L78" s="51"/>
      <c r="M78" s="51"/>
      <c r="N78" s="50"/>
      <c r="O78" s="50"/>
      <c r="P78" s="51"/>
      <c r="Q78" s="50"/>
      <c r="R78" s="50"/>
      <c r="S78" s="51"/>
      <c r="T78" s="50"/>
      <c r="U78" s="50"/>
      <c r="V78" s="51"/>
      <c r="W78" s="50"/>
      <c r="X78" s="52"/>
      <c r="Y78" s="51"/>
      <c r="Z78" s="50"/>
      <c r="AA78" s="50"/>
      <c r="AB78" s="51"/>
      <c r="AC78" s="50"/>
      <c r="AD78" s="50"/>
      <c r="AE78" s="51"/>
      <c r="AF78" s="50"/>
      <c r="AG78" s="50"/>
      <c r="AH78" s="51"/>
      <c r="AI78" s="50"/>
      <c r="AJ78" s="50"/>
      <c r="AK78" s="51"/>
      <c r="AL78" s="50"/>
      <c r="AM78" s="50"/>
      <c r="AN78" s="51"/>
      <c r="AO78" s="50"/>
      <c r="AP78" s="50"/>
      <c r="AQ78" s="51"/>
      <c r="AR78" s="50"/>
      <c r="AS78" s="50"/>
      <c r="AT78" s="51"/>
      <c r="AU78" s="50"/>
      <c r="AV78" s="50"/>
      <c r="AW78" s="51"/>
      <c r="AX78" s="50"/>
      <c r="AY78" s="50"/>
      <c r="AZ78" s="51"/>
      <c r="BA78" s="50"/>
      <c r="BB78" s="50"/>
      <c r="BC78" s="51"/>
      <c r="BD78" s="50"/>
      <c r="BE78" s="50"/>
      <c r="BF78" s="53" t="n">
        <f aca="false">COUNTA(M78,P78,S78,V78,Y78,AB78,AE78,AH78,AK78,AN78,AQ78,AT78,AW78,AZ78,BC78)</f>
        <v>0</v>
      </c>
      <c r="BG78" s="54" t="str">
        <f aca="true">IF(BF78&gt;0,TODAY()-MAX(M78,P78,S78,V78,Y78,AB78,AE78,AH78,AK78,AN78,AQ78,AT78,AW78,AZ78,BC78),"")</f>
        <v/>
      </c>
      <c r="BH78" s="54" t="str">
        <f aca="false">IF(AND(G78&lt;&gt;"",M78&lt;&gt;""),M78-G78,"")</f>
        <v/>
      </c>
      <c r="BI78" s="51"/>
      <c r="BJ78" s="51"/>
      <c r="BK78" s="55"/>
      <c r="BL78" s="56" t="str">
        <f aca="false">IF(E78="","",IFERROR(IF(INDEX(Setup!$D$23:$D$32,MATCH(E78,Setup!$B$23:$B$32,0))="","Unmapped",INDEX(Setup!$D$23:$D$32,MATCH(E78,Setup!$B$23:$B$32,0))),"Unmapped"))</f>
        <v/>
      </c>
    </row>
    <row r="79" customFormat="false" ht="15" hidden="false" customHeight="true" outlineLevel="0" collapsed="false">
      <c r="A79" s="57"/>
      <c r="B79" s="57"/>
      <c r="C79" s="57"/>
      <c r="D79" s="57"/>
      <c r="E79" s="57"/>
      <c r="F79" s="57"/>
      <c r="G79" s="58"/>
      <c r="H79" s="58"/>
      <c r="I79" s="57"/>
      <c r="J79" s="57"/>
      <c r="K79" s="57"/>
      <c r="L79" s="58"/>
      <c r="M79" s="58"/>
      <c r="N79" s="57"/>
      <c r="O79" s="57"/>
      <c r="P79" s="58"/>
      <c r="Q79" s="57"/>
      <c r="R79" s="57"/>
      <c r="S79" s="58"/>
      <c r="T79" s="57"/>
      <c r="U79" s="57"/>
      <c r="V79" s="58"/>
      <c r="W79" s="57"/>
      <c r="X79" s="59"/>
      <c r="Y79" s="58"/>
      <c r="Z79" s="57"/>
      <c r="AA79" s="57"/>
      <c r="AB79" s="58"/>
      <c r="AC79" s="57"/>
      <c r="AD79" s="57"/>
      <c r="AE79" s="58"/>
      <c r="AF79" s="57"/>
      <c r="AG79" s="57"/>
      <c r="AH79" s="58"/>
      <c r="AI79" s="57"/>
      <c r="AJ79" s="57"/>
      <c r="AK79" s="58"/>
      <c r="AL79" s="57"/>
      <c r="AM79" s="57"/>
      <c r="AN79" s="58"/>
      <c r="AO79" s="57"/>
      <c r="AP79" s="57"/>
      <c r="AQ79" s="58"/>
      <c r="AR79" s="57"/>
      <c r="AS79" s="57"/>
      <c r="AT79" s="58"/>
      <c r="AU79" s="57"/>
      <c r="AV79" s="57"/>
      <c r="AW79" s="58"/>
      <c r="AX79" s="57"/>
      <c r="AY79" s="57"/>
      <c r="AZ79" s="58"/>
      <c r="BA79" s="57"/>
      <c r="BB79" s="57"/>
      <c r="BC79" s="58"/>
      <c r="BD79" s="57"/>
      <c r="BE79" s="57"/>
      <c r="BF79" s="47" t="n">
        <f aca="false">COUNTA(M79,P79,S79,V79,Y79,AB79,AE79,AH79,AK79,AN79,AQ79,AT79,AW79,AZ79,BC79)</f>
        <v>0</v>
      </c>
      <c r="BG79" s="48" t="str">
        <f aca="true">IF(BF79&gt;0,TODAY()-MAX(M79,P79,S79,V79,Y79,AB79,AE79,AH79,AK79,AN79,AQ79,AT79,AW79,AZ79,BC79),"")</f>
        <v/>
      </c>
      <c r="BH79" s="48" t="str">
        <f aca="false">IF(AND(G79&lt;&gt;"",M79&lt;&gt;""),M79-G79,"")</f>
        <v/>
      </c>
      <c r="BI79" s="58"/>
      <c r="BJ79" s="58"/>
      <c r="BL79" s="49" t="str">
        <f aca="false">IF(E79="","",IFERROR(IF(INDEX(Setup!$D$23:$D$32,MATCH(E79,Setup!$B$23:$B$32,0))="","Unmapped",INDEX(Setup!$D$23:$D$32,MATCH(E79,Setup!$B$23:$B$32,0))),"Unmapped"))</f>
        <v/>
      </c>
    </row>
    <row r="80" customFormat="false" ht="15" hidden="false" customHeight="true" outlineLevel="0" collapsed="false">
      <c r="A80" s="50"/>
      <c r="B80" s="50"/>
      <c r="C80" s="50"/>
      <c r="D80" s="50"/>
      <c r="E80" s="50"/>
      <c r="F80" s="50"/>
      <c r="G80" s="51"/>
      <c r="H80" s="51"/>
      <c r="I80" s="50"/>
      <c r="J80" s="50"/>
      <c r="K80" s="50"/>
      <c r="L80" s="51"/>
      <c r="M80" s="51"/>
      <c r="N80" s="50"/>
      <c r="O80" s="50"/>
      <c r="P80" s="51"/>
      <c r="Q80" s="50"/>
      <c r="R80" s="50"/>
      <c r="S80" s="51"/>
      <c r="T80" s="50"/>
      <c r="U80" s="50"/>
      <c r="V80" s="51"/>
      <c r="W80" s="50"/>
      <c r="X80" s="52"/>
      <c r="Y80" s="51"/>
      <c r="Z80" s="50"/>
      <c r="AA80" s="50"/>
      <c r="AB80" s="51"/>
      <c r="AC80" s="50"/>
      <c r="AD80" s="50"/>
      <c r="AE80" s="51"/>
      <c r="AF80" s="50"/>
      <c r="AG80" s="50"/>
      <c r="AH80" s="51"/>
      <c r="AI80" s="50"/>
      <c r="AJ80" s="50"/>
      <c r="AK80" s="51"/>
      <c r="AL80" s="50"/>
      <c r="AM80" s="50"/>
      <c r="AN80" s="51"/>
      <c r="AO80" s="50"/>
      <c r="AP80" s="50"/>
      <c r="AQ80" s="51"/>
      <c r="AR80" s="50"/>
      <c r="AS80" s="50"/>
      <c r="AT80" s="51"/>
      <c r="AU80" s="50"/>
      <c r="AV80" s="50"/>
      <c r="AW80" s="51"/>
      <c r="AX80" s="50"/>
      <c r="AY80" s="50"/>
      <c r="AZ80" s="51"/>
      <c r="BA80" s="50"/>
      <c r="BB80" s="50"/>
      <c r="BC80" s="51"/>
      <c r="BD80" s="50"/>
      <c r="BE80" s="50"/>
      <c r="BF80" s="53" t="n">
        <f aca="false">COUNTA(M80,P80,S80,V80,Y80,AB80,AE80,AH80,AK80,AN80,AQ80,AT80,AW80,AZ80,BC80)</f>
        <v>0</v>
      </c>
      <c r="BG80" s="54" t="str">
        <f aca="true">IF(BF80&gt;0,TODAY()-MAX(M80,P80,S80,V80,Y80,AB80,AE80,AH80,AK80,AN80,AQ80,AT80,AW80,AZ80,BC80),"")</f>
        <v/>
      </c>
      <c r="BH80" s="54" t="str">
        <f aca="false">IF(AND(G80&lt;&gt;"",M80&lt;&gt;""),M80-G80,"")</f>
        <v/>
      </c>
      <c r="BI80" s="51"/>
      <c r="BJ80" s="51"/>
      <c r="BK80" s="55"/>
      <c r="BL80" s="56" t="str">
        <f aca="false">IF(E80="","",IFERROR(IF(INDEX(Setup!$D$23:$D$32,MATCH(E80,Setup!$B$23:$B$32,0))="","Unmapped",INDEX(Setup!$D$23:$D$32,MATCH(E80,Setup!$B$23:$B$32,0))),"Unmapped"))</f>
        <v/>
      </c>
    </row>
    <row r="81" customFormat="false" ht="15" hidden="false" customHeight="true" outlineLevel="0" collapsed="false">
      <c r="A81" s="57"/>
      <c r="B81" s="57"/>
      <c r="C81" s="57"/>
      <c r="D81" s="57"/>
      <c r="E81" s="57"/>
      <c r="F81" s="57"/>
      <c r="G81" s="58"/>
      <c r="H81" s="58"/>
      <c r="I81" s="57"/>
      <c r="J81" s="57"/>
      <c r="K81" s="57"/>
      <c r="L81" s="58"/>
      <c r="M81" s="58"/>
      <c r="N81" s="57"/>
      <c r="O81" s="57"/>
      <c r="P81" s="58"/>
      <c r="Q81" s="57"/>
      <c r="R81" s="57"/>
      <c r="S81" s="58"/>
      <c r="T81" s="57"/>
      <c r="U81" s="57"/>
      <c r="V81" s="58"/>
      <c r="W81" s="57"/>
      <c r="X81" s="59"/>
      <c r="Y81" s="58"/>
      <c r="Z81" s="57"/>
      <c r="AA81" s="57"/>
      <c r="AB81" s="58"/>
      <c r="AC81" s="57"/>
      <c r="AD81" s="57"/>
      <c r="AE81" s="58"/>
      <c r="AF81" s="57"/>
      <c r="AG81" s="57"/>
      <c r="AH81" s="58"/>
      <c r="AI81" s="57"/>
      <c r="AJ81" s="57"/>
      <c r="AK81" s="58"/>
      <c r="AL81" s="57"/>
      <c r="AM81" s="57"/>
      <c r="AN81" s="58"/>
      <c r="AO81" s="57"/>
      <c r="AP81" s="57"/>
      <c r="AQ81" s="58"/>
      <c r="AR81" s="57"/>
      <c r="AS81" s="57"/>
      <c r="AT81" s="58"/>
      <c r="AU81" s="57"/>
      <c r="AV81" s="57"/>
      <c r="AW81" s="58"/>
      <c r="AX81" s="57"/>
      <c r="AY81" s="57"/>
      <c r="AZ81" s="58"/>
      <c r="BA81" s="57"/>
      <c r="BB81" s="57"/>
      <c r="BC81" s="58"/>
      <c r="BD81" s="57"/>
      <c r="BE81" s="57"/>
      <c r="BF81" s="47" t="n">
        <f aca="false">COUNTA(M81,P81,S81,V81,Y81,AB81,AE81,AH81,AK81,AN81,AQ81,AT81,AW81,AZ81,BC81)</f>
        <v>0</v>
      </c>
      <c r="BG81" s="48" t="str">
        <f aca="true">IF(BF81&gt;0,TODAY()-MAX(M81,P81,S81,V81,Y81,AB81,AE81,AH81,AK81,AN81,AQ81,AT81,AW81,AZ81,BC81),"")</f>
        <v/>
      </c>
      <c r="BH81" s="48" t="str">
        <f aca="false">IF(AND(G81&lt;&gt;"",M81&lt;&gt;""),M81-G81,"")</f>
        <v/>
      </c>
      <c r="BI81" s="58"/>
      <c r="BJ81" s="58"/>
      <c r="BL81" s="49" t="str">
        <f aca="false">IF(E81="","",IFERROR(IF(INDEX(Setup!$D$23:$D$32,MATCH(E81,Setup!$B$23:$B$32,0))="","Unmapped",INDEX(Setup!$D$23:$D$32,MATCH(E81,Setup!$B$23:$B$32,0))),"Unmapped"))</f>
        <v/>
      </c>
    </row>
    <row r="82" customFormat="false" ht="15" hidden="false" customHeight="true" outlineLevel="0" collapsed="false">
      <c r="A82" s="50"/>
      <c r="B82" s="50"/>
      <c r="C82" s="50"/>
      <c r="D82" s="50"/>
      <c r="E82" s="50"/>
      <c r="F82" s="50"/>
      <c r="G82" s="51"/>
      <c r="H82" s="51"/>
      <c r="I82" s="50"/>
      <c r="J82" s="50"/>
      <c r="K82" s="50"/>
      <c r="L82" s="51"/>
      <c r="M82" s="51"/>
      <c r="N82" s="50"/>
      <c r="O82" s="50"/>
      <c r="P82" s="51"/>
      <c r="Q82" s="50"/>
      <c r="R82" s="50"/>
      <c r="S82" s="51"/>
      <c r="T82" s="50"/>
      <c r="U82" s="50"/>
      <c r="V82" s="51"/>
      <c r="W82" s="50"/>
      <c r="X82" s="52"/>
      <c r="Y82" s="51"/>
      <c r="Z82" s="50"/>
      <c r="AA82" s="50"/>
      <c r="AB82" s="51"/>
      <c r="AC82" s="50"/>
      <c r="AD82" s="50"/>
      <c r="AE82" s="51"/>
      <c r="AF82" s="50"/>
      <c r="AG82" s="50"/>
      <c r="AH82" s="51"/>
      <c r="AI82" s="50"/>
      <c r="AJ82" s="50"/>
      <c r="AK82" s="51"/>
      <c r="AL82" s="50"/>
      <c r="AM82" s="50"/>
      <c r="AN82" s="51"/>
      <c r="AO82" s="50"/>
      <c r="AP82" s="50"/>
      <c r="AQ82" s="51"/>
      <c r="AR82" s="50"/>
      <c r="AS82" s="50"/>
      <c r="AT82" s="51"/>
      <c r="AU82" s="50"/>
      <c r="AV82" s="50"/>
      <c r="AW82" s="51"/>
      <c r="AX82" s="50"/>
      <c r="AY82" s="50"/>
      <c r="AZ82" s="51"/>
      <c r="BA82" s="50"/>
      <c r="BB82" s="50"/>
      <c r="BC82" s="51"/>
      <c r="BD82" s="50"/>
      <c r="BE82" s="50"/>
      <c r="BF82" s="53" t="n">
        <f aca="false">COUNTA(M82,P82,S82,V82,Y82,AB82,AE82,AH82,AK82,AN82,AQ82,AT82,AW82,AZ82,BC82)</f>
        <v>0</v>
      </c>
      <c r="BG82" s="54" t="str">
        <f aca="true">IF(BF82&gt;0,TODAY()-MAX(M82,P82,S82,V82,Y82,AB82,AE82,AH82,AK82,AN82,AQ82,AT82,AW82,AZ82,BC82),"")</f>
        <v/>
      </c>
      <c r="BH82" s="54" t="str">
        <f aca="false">IF(AND(G82&lt;&gt;"",M82&lt;&gt;""),M82-G82,"")</f>
        <v/>
      </c>
      <c r="BI82" s="51"/>
      <c r="BJ82" s="51"/>
      <c r="BK82" s="55"/>
      <c r="BL82" s="56" t="str">
        <f aca="false">IF(E82="","",IFERROR(IF(INDEX(Setup!$D$23:$D$32,MATCH(E82,Setup!$B$23:$B$32,0))="","Unmapped",INDEX(Setup!$D$23:$D$32,MATCH(E82,Setup!$B$23:$B$32,0))),"Unmapped"))</f>
        <v/>
      </c>
    </row>
    <row r="83" customFormat="false" ht="15" hidden="false" customHeight="true" outlineLevel="0" collapsed="false">
      <c r="A83" s="57"/>
      <c r="B83" s="57"/>
      <c r="C83" s="57"/>
      <c r="D83" s="57"/>
      <c r="E83" s="57"/>
      <c r="F83" s="57"/>
      <c r="G83" s="58"/>
      <c r="H83" s="58"/>
      <c r="I83" s="57"/>
      <c r="J83" s="57"/>
      <c r="K83" s="57"/>
      <c r="L83" s="58"/>
      <c r="M83" s="58"/>
      <c r="N83" s="57"/>
      <c r="O83" s="57"/>
      <c r="P83" s="58"/>
      <c r="Q83" s="57"/>
      <c r="R83" s="57"/>
      <c r="S83" s="58"/>
      <c r="T83" s="57"/>
      <c r="U83" s="57"/>
      <c r="V83" s="58"/>
      <c r="W83" s="57"/>
      <c r="X83" s="59"/>
      <c r="Y83" s="58"/>
      <c r="Z83" s="57"/>
      <c r="AA83" s="57"/>
      <c r="AB83" s="58"/>
      <c r="AC83" s="57"/>
      <c r="AD83" s="57"/>
      <c r="AE83" s="58"/>
      <c r="AF83" s="57"/>
      <c r="AG83" s="57"/>
      <c r="AH83" s="58"/>
      <c r="AI83" s="57"/>
      <c r="AJ83" s="57"/>
      <c r="AK83" s="58"/>
      <c r="AL83" s="57"/>
      <c r="AM83" s="57"/>
      <c r="AN83" s="58"/>
      <c r="AO83" s="57"/>
      <c r="AP83" s="57"/>
      <c r="AQ83" s="58"/>
      <c r="AR83" s="57"/>
      <c r="AS83" s="57"/>
      <c r="AT83" s="58"/>
      <c r="AU83" s="57"/>
      <c r="AV83" s="57"/>
      <c r="AW83" s="58"/>
      <c r="AX83" s="57"/>
      <c r="AY83" s="57"/>
      <c r="AZ83" s="58"/>
      <c r="BA83" s="57"/>
      <c r="BB83" s="57"/>
      <c r="BC83" s="58"/>
      <c r="BD83" s="57"/>
      <c r="BE83" s="57"/>
      <c r="BF83" s="47" t="n">
        <f aca="false">COUNTA(M83,P83,S83,V83,Y83,AB83,AE83,AH83,AK83,AN83,AQ83,AT83,AW83,AZ83,BC83)</f>
        <v>0</v>
      </c>
      <c r="BG83" s="48" t="str">
        <f aca="true">IF(BF83&gt;0,TODAY()-MAX(M83,P83,S83,V83,Y83,AB83,AE83,AH83,AK83,AN83,AQ83,AT83,AW83,AZ83,BC83),"")</f>
        <v/>
      </c>
      <c r="BH83" s="48" t="str">
        <f aca="false">IF(AND(G83&lt;&gt;"",M83&lt;&gt;""),M83-G83,"")</f>
        <v/>
      </c>
      <c r="BI83" s="58"/>
      <c r="BJ83" s="58"/>
      <c r="BL83" s="49" t="str">
        <f aca="false">IF(E83="","",IFERROR(IF(INDEX(Setup!$D$23:$D$32,MATCH(E83,Setup!$B$23:$B$32,0))="","Unmapped",INDEX(Setup!$D$23:$D$32,MATCH(E83,Setup!$B$23:$B$32,0))),"Unmapped"))</f>
        <v/>
      </c>
    </row>
    <row r="84" customFormat="false" ht="15" hidden="false" customHeight="true" outlineLevel="0" collapsed="false">
      <c r="A84" s="50"/>
      <c r="B84" s="50"/>
      <c r="C84" s="50"/>
      <c r="D84" s="50"/>
      <c r="E84" s="50"/>
      <c r="F84" s="50"/>
      <c r="G84" s="51"/>
      <c r="H84" s="51"/>
      <c r="I84" s="50"/>
      <c r="J84" s="50"/>
      <c r="K84" s="50"/>
      <c r="L84" s="51"/>
      <c r="M84" s="51"/>
      <c r="N84" s="50"/>
      <c r="O84" s="50"/>
      <c r="P84" s="51"/>
      <c r="Q84" s="50"/>
      <c r="R84" s="50"/>
      <c r="S84" s="51"/>
      <c r="T84" s="50"/>
      <c r="U84" s="50"/>
      <c r="V84" s="51"/>
      <c r="W84" s="50"/>
      <c r="X84" s="52"/>
      <c r="Y84" s="51"/>
      <c r="Z84" s="50"/>
      <c r="AA84" s="50"/>
      <c r="AB84" s="51"/>
      <c r="AC84" s="50"/>
      <c r="AD84" s="50"/>
      <c r="AE84" s="51"/>
      <c r="AF84" s="50"/>
      <c r="AG84" s="50"/>
      <c r="AH84" s="51"/>
      <c r="AI84" s="50"/>
      <c r="AJ84" s="50"/>
      <c r="AK84" s="51"/>
      <c r="AL84" s="50"/>
      <c r="AM84" s="50"/>
      <c r="AN84" s="51"/>
      <c r="AO84" s="50"/>
      <c r="AP84" s="50"/>
      <c r="AQ84" s="51"/>
      <c r="AR84" s="50"/>
      <c r="AS84" s="50"/>
      <c r="AT84" s="51"/>
      <c r="AU84" s="50"/>
      <c r="AV84" s="50"/>
      <c r="AW84" s="51"/>
      <c r="AX84" s="50"/>
      <c r="AY84" s="50"/>
      <c r="AZ84" s="51"/>
      <c r="BA84" s="50"/>
      <c r="BB84" s="50"/>
      <c r="BC84" s="51"/>
      <c r="BD84" s="50"/>
      <c r="BE84" s="50"/>
      <c r="BF84" s="53" t="n">
        <f aca="false">COUNTA(M84,P84,S84,V84,Y84,AB84,AE84,AH84,AK84,AN84,AQ84,AT84,AW84,AZ84,BC84)</f>
        <v>0</v>
      </c>
      <c r="BG84" s="54" t="str">
        <f aca="true">IF(BF84&gt;0,TODAY()-MAX(M84,P84,S84,V84,Y84,AB84,AE84,AH84,AK84,AN84,AQ84,AT84,AW84,AZ84,BC84),"")</f>
        <v/>
      </c>
      <c r="BH84" s="54" t="str">
        <f aca="false">IF(AND(G84&lt;&gt;"",M84&lt;&gt;""),M84-G84,"")</f>
        <v/>
      </c>
      <c r="BI84" s="51"/>
      <c r="BJ84" s="51"/>
      <c r="BK84" s="55"/>
      <c r="BL84" s="56" t="str">
        <f aca="false">IF(E84="","",IFERROR(IF(INDEX(Setup!$D$23:$D$32,MATCH(E84,Setup!$B$23:$B$32,0))="","Unmapped",INDEX(Setup!$D$23:$D$32,MATCH(E84,Setup!$B$23:$B$32,0))),"Unmapped"))</f>
        <v/>
      </c>
    </row>
    <row r="85" customFormat="false" ht="15" hidden="false" customHeight="true" outlineLevel="0" collapsed="false">
      <c r="A85" s="57"/>
      <c r="B85" s="57"/>
      <c r="C85" s="57"/>
      <c r="D85" s="57"/>
      <c r="E85" s="57"/>
      <c r="F85" s="57"/>
      <c r="G85" s="58"/>
      <c r="H85" s="58"/>
      <c r="I85" s="57"/>
      <c r="J85" s="57"/>
      <c r="K85" s="57"/>
      <c r="L85" s="58"/>
      <c r="M85" s="58"/>
      <c r="N85" s="57"/>
      <c r="O85" s="57"/>
      <c r="P85" s="58"/>
      <c r="Q85" s="57"/>
      <c r="R85" s="57"/>
      <c r="S85" s="58"/>
      <c r="T85" s="57"/>
      <c r="U85" s="57"/>
      <c r="V85" s="58"/>
      <c r="W85" s="57"/>
      <c r="X85" s="59"/>
      <c r="Y85" s="58"/>
      <c r="Z85" s="57"/>
      <c r="AA85" s="57"/>
      <c r="AB85" s="58"/>
      <c r="AC85" s="57"/>
      <c r="AD85" s="57"/>
      <c r="AE85" s="58"/>
      <c r="AF85" s="57"/>
      <c r="AG85" s="57"/>
      <c r="AH85" s="58"/>
      <c r="AI85" s="57"/>
      <c r="AJ85" s="57"/>
      <c r="AK85" s="58"/>
      <c r="AL85" s="57"/>
      <c r="AM85" s="57"/>
      <c r="AN85" s="58"/>
      <c r="AO85" s="57"/>
      <c r="AP85" s="57"/>
      <c r="AQ85" s="58"/>
      <c r="AR85" s="57"/>
      <c r="AS85" s="57"/>
      <c r="AT85" s="58"/>
      <c r="AU85" s="57"/>
      <c r="AV85" s="57"/>
      <c r="AW85" s="58"/>
      <c r="AX85" s="57"/>
      <c r="AY85" s="57"/>
      <c r="AZ85" s="58"/>
      <c r="BA85" s="57"/>
      <c r="BB85" s="57"/>
      <c r="BC85" s="58"/>
      <c r="BD85" s="57"/>
      <c r="BE85" s="57"/>
      <c r="BF85" s="47" t="n">
        <f aca="false">COUNTA(M85,P85,S85,V85,Y85,AB85,AE85,AH85,AK85,AN85,AQ85,AT85,AW85,AZ85,BC85)</f>
        <v>0</v>
      </c>
      <c r="BG85" s="48" t="str">
        <f aca="true">IF(BF85&gt;0,TODAY()-MAX(M85,P85,S85,V85,Y85,AB85,AE85,AH85,AK85,AN85,AQ85,AT85,AW85,AZ85,BC85),"")</f>
        <v/>
      </c>
      <c r="BH85" s="48" t="str">
        <f aca="false">IF(AND(G85&lt;&gt;"",M85&lt;&gt;""),M85-G85,"")</f>
        <v/>
      </c>
      <c r="BI85" s="58"/>
      <c r="BJ85" s="58"/>
      <c r="BL85" s="49" t="str">
        <f aca="false">IF(E85="","",IFERROR(IF(INDEX(Setup!$D$23:$D$32,MATCH(E85,Setup!$B$23:$B$32,0))="","Unmapped",INDEX(Setup!$D$23:$D$32,MATCH(E85,Setup!$B$23:$B$32,0))),"Unmapped"))</f>
        <v/>
      </c>
    </row>
    <row r="86" customFormat="false" ht="15" hidden="false" customHeight="true" outlineLevel="0" collapsed="false">
      <c r="A86" s="50"/>
      <c r="B86" s="50"/>
      <c r="C86" s="50"/>
      <c r="D86" s="50"/>
      <c r="E86" s="50"/>
      <c r="F86" s="50"/>
      <c r="G86" s="51"/>
      <c r="H86" s="51"/>
      <c r="I86" s="50"/>
      <c r="J86" s="50"/>
      <c r="K86" s="50"/>
      <c r="L86" s="51"/>
      <c r="M86" s="51"/>
      <c r="N86" s="50"/>
      <c r="O86" s="50"/>
      <c r="P86" s="51"/>
      <c r="Q86" s="50"/>
      <c r="R86" s="50"/>
      <c r="S86" s="51"/>
      <c r="T86" s="50"/>
      <c r="U86" s="50"/>
      <c r="V86" s="51"/>
      <c r="W86" s="50"/>
      <c r="X86" s="52"/>
      <c r="Y86" s="51"/>
      <c r="Z86" s="50"/>
      <c r="AA86" s="50"/>
      <c r="AB86" s="51"/>
      <c r="AC86" s="50"/>
      <c r="AD86" s="50"/>
      <c r="AE86" s="51"/>
      <c r="AF86" s="50"/>
      <c r="AG86" s="50"/>
      <c r="AH86" s="51"/>
      <c r="AI86" s="50"/>
      <c r="AJ86" s="50"/>
      <c r="AK86" s="51"/>
      <c r="AL86" s="50"/>
      <c r="AM86" s="50"/>
      <c r="AN86" s="51"/>
      <c r="AO86" s="50"/>
      <c r="AP86" s="50"/>
      <c r="AQ86" s="51"/>
      <c r="AR86" s="50"/>
      <c r="AS86" s="50"/>
      <c r="AT86" s="51"/>
      <c r="AU86" s="50"/>
      <c r="AV86" s="50"/>
      <c r="AW86" s="51"/>
      <c r="AX86" s="50"/>
      <c r="AY86" s="50"/>
      <c r="AZ86" s="51"/>
      <c r="BA86" s="50"/>
      <c r="BB86" s="50"/>
      <c r="BC86" s="51"/>
      <c r="BD86" s="50"/>
      <c r="BE86" s="50"/>
      <c r="BF86" s="53" t="n">
        <f aca="false">COUNTA(M86,P86,S86,V86,Y86,AB86,AE86,AH86,AK86,AN86,AQ86,AT86,AW86,AZ86,BC86)</f>
        <v>0</v>
      </c>
      <c r="BG86" s="54" t="str">
        <f aca="true">IF(BF86&gt;0,TODAY()-MAX(M86,P86,S86,V86,Y86,AB86,AE86,AH86,AK86,AN86,AQ86,AT86,AW86,AZ86,BC86),"")</f>
        <v/>
      </c>
      <c r="BH86" s="54" t="str">
        <f aca="false">IF(AND(G86&lt;&gt;"",M86&lt;&gt;""),M86-G86,"")</f>
        <v/>
      </c>
      <c r="BI86" s="51"/>
      <c r="BJ86" s="51"/>
      <c r="BK86" s="55"/>
      <c r="BL86" s="56" t="str">
        <f aca="false">IF(E86="","",IFERROR(IF(INDEX(Setup!$D$23:$D$32,MATCH(E86,Setup!$B$23:$B$32,0))="","Unmapped",INDEX(Setup!$D$23:$D$32,MATCH(E86,Setup!$B$23:$B$32,0))),"Unmapped"))</f>
        <v/>
      </c>
    </row>
    <row r="87" customFormat="false" ht="15" hidden="false" customHeight="true" outlineLevel="0" collapsed="false">
      <c r="A87" s="57"/>
      <c r="B87" s="57"/>
      <c r="C87" s="57"/>
      <c r="D87" s="57"/>
      <c r="E87" s="57"/>
      <c r="F87" s="57"/>
      <c r="G87" s="58"/>
      <c r="H87" s="58"/>
      <c r="I87" s="57"/>
      <c r="J87" s="57"/>
      <c r="K87" s="57"/>
      <c r="L87" s="58"/>
      <c r="M87" s="58"/>
      <c r="N87" s="57"/>
      <c r="O87" s="57"/>
      <c r="P87" s="58"/>
      <c r="Q87" s="57"/>
      <c r="R87" s="57"/>
      <c r="S87" s="58"/>
      <c r="T87" s="57"/>
      <c r="U87" s="57"/>
      <c r="V87" s="58"/>
      <c r="W87" s="57"/>
      <c r="X87" s="59"/>
      <c r="Y87" s="58"/>
      <c r="Z87" s="57"/>
      <c r="AA87" s="57"/>
      <c r="AB87" s="58"/>
      <c r="AC87" s="57"/>
      <c r="AD87" s="57"/>
      <c r="AE87" s="58"/>
      <c r="AF87" s="57"/>
      <c r="AG87" s="57"/>
      <c r="AH87" s="58"/>
      <c r="AI87" s="57"/>
      <c r="AJ87" s="57"/>
      <c r="AK87" s="58"/>
      <c r="AL87" s="57"/>
      <c r="AM87" s="57"/>
      <c r="AN87" s="58"/>
      <c r="AO87" s="57"/>
      <c r="AP87" s="57"/>
      <c r="AQ87" s="58"/>
      <c r="AR87" s="57"/>
      <c r="AS87" s="57"/>
      <c r="AT87" s="58"/>
      <c r="AU87" s="57"/>
      <c r="AV87" s="57"/>
      <c r="AW87" s="58"/>
      <c r="AX87" s="57"/>
      <c r="AY87" s="57"/>
      <c r="AZ87" s="58"/>
      <c r="BA87" s="57"/>
      <c r="BB87" s="57"/>
      <c r="BC87" s="58"/>
      <c r="BD87" s="57"/>
      <c r="BE87" s="57"/>
      <c r="BF87" s="47" t="n">
        <f aca="false">COUNTA(M87,P87,S87,V87,Y87,AB87,AE87,AH87,AK87,AN87,AQ87,AT87,AW87,AZ87,BC87)</f>
        <v>0</v>
      </c>
      <c r="BG87" s="48" t="str">
        <f aca="true">IF(BF87&gt;0,TODAY()-MAX(M87,P87,S87,V87,Y87,AB87,AE87,AH87,AK87,AN87,AQ87,AT87,AW87,AZ87,BC87),"")</f>
        <v/>
      </c>
      <c r="BH87" s="48" t="str">
        <f aca="false">IF(AND(G87&lt;&gt;"",M87&lt;&gt;""),M87-G87,"")</f>
        <v/>
      </c>
      <c r="BI87" s="58"/>
      <c r="BJ87" s="58"/>
      <c r="BL87" s="49" t="str">
        <f aca="false">IF(E87="","",IFERROR(IF(INDEX(Setup!$D$23:$D$32,MATCH(E87,Setup!$B$23:$B$32,0))="","Unmapped",INDEX(Setup!$D$23:$D$32,MATCH(E87,Setup!$B$23:$B$32,0))),"Unmapped"))</f>
        <v/>
      </c>
    </row>
    <row r="88" customFormat="false" ht="15" hidden="false" customHeight="true" outlineLevel="0" collapsed="false">
      <c r="A88" s="50"/>
      <c r="B88" s="50"/>
      <c r="C88" s="50"/>
      <c r="D88" s="50"/>
      <c r="E88" s="50"/>
      <c r="F88" s="50"/>
      <c r="G88" s="51"/>
      <c r="H88" s="51"/>
      <c r="I88" s="50"/>
      <c r="J88" s="50"/>
      <c r="K88" s="50"/>
      <c r="L88" s="51"/>
      <c r="M88" s="51"/>
      <c r="N88" s="50"/>
      <c r="O88" s="50"/>
      <c r="P88" s="51"/>
      <c r="Q88" s="50"/>
      <c r="R88" s="50"/>
      <c r="S88" s="51"/>
      <c r="T88" s="50"/>
      <c r="U88" s="50"/>
      <c r="V88" s="51"/>
      <c r="W88" s="50"/>
      <c r="X88" s="52"/>
      <c r="Y88" s="51"/>
      <c r="Z88" s="50"/>
      <c r="AA88" s="50"/>
      <c r="AB88" s="51"/>
      <c r="AC88" s="50"/>
      <c r="AD88" s="50"/>
      <c r="AE88" s="51"/>
      <c r="AF88" s="50"/>
      <c r="AG88" s="50"/>
      <c r="AH88" s="51"/>
      <c r="AI88" s="50"/>
      <c r="AJ88" s="50"/>
      <c r="AK88" s="51"/>
      <c r="AL88" s="50"/>
      <c r="AM88" s="50"/>
      <c r="AN88" s="51"/>
      <c r="AO88" s="50"/>
      <c r="AP88" s="50"/>
      <c r="AQ88" s="51"/>
      <c r="AR88" s="50"/>
      <c r="AS88" s="50"/>
      <c r="AT88" s="51"/>
      <c r="AU88" s="50"/>
      <c r="AV88" s="50"/>
      <c r="AW88" s="51"/>
      <c r="AX88" s="50"/>
      <c r="AY88" s="50"/>
      <c r="AZ88" s="51"/>
      <c r="BA88" s="50"/>
      <c r="BB88" s="50"/>
      <c r="BC88" s="51"/>
      <c r="BD88" s="50"/>
      <c r="BE88" s="50"/>
      <c r="BF88" s="53" t="n">
        <f aca="false">COUNTA(M88,P88,S88,V88,Y88,AB88,AE88,AH88,AK88,AN88,AQ88,AT88,AW88,AZ88,BC88)</f>
        <v>0</v>
      </c>
      <c r="BG88" s="54" t="str">
        <f aca="true">IF(BF88&gt;0,TODAY()-MAX(M88,P88,S88,V88,Y88,AB88,AE88,AH88,AK88,AN88,AQ88,AT88,AW88,AZ88,BC88),"")</f>
        <v/>
      </c>
      <c r="BH88" s="54" t="str">
        <f aca="false">IF(AND(G88&lt;&gt;"",M88&lt;&gt;""),M88-G88,"")</f>
        <v/>
      </c>
      <c r="BI88" s="51"/>
      <c r="BJ88" s="51"/>
      <c r="BK88" s="55"/>
      <c r="BL88" s="56" t="str">
        <f aca="false">IF(E88="","",IFERROR(IF(INDEX(Setup!$D$23:$D$32,MATCH(E88,Setup!$B$23:$B$32,0))="","Unmapped",INDEX(Setup!$D$23:$D$32,MATCH(E88,Setup!$B$23:$B$32,0))),"Unmapped"))</f>
        <v/>
      </c>
    </row>
    <row r="89" customFormat="false" ht="15" hidden="false" customHeight="true" outlineLevel="0" collapsed="false">
      <c r="A89" s="57"/>
      <c r="B89" s="57"/>
      <c r="C89" s="57"/>
      <c r="D89" s="57"/>
      <c r="E89" s="57"/>
      <c r="F89" s="57"/>
      <c r="G89" s="58"/>
      <c r="H89" s="58"/>
      <c r="I89" s="57"/>
      <c r="J89" s="57"/>
      <c r="K89" s="57"/>
      <c r="L89" s="58"/>
      <c r="M89" s="58"/>
      <c r="N89" s="57"/>
      <c r="O89" s="57"/>
      <c r="P89" s="58"/>
      <c r="Q89" s="57"/>
      <c r="R89" s="57"/>
      <c r="S89" s="58"/>
      <c r="T89" s="57"/>
      <c r="U89" s="57"/>
      <c r="V89" s="58"/>
      <c r="W89" s="57"/>
      <c r="X89" s="59"/>
      <c r="Y89" s="58"/>
      <c r="Z89" s="57"/>
      <c r="AA89" s="57"/>
      <c r="AB89" s="58"/>
      <c r="AC89" s="57"/>
      <c r="AD89" s="57"/>
      <c r="AE89" s="58"/>
      <c r="AF89" s="57"/>
      <c r="AG89" s="57"/>
      <c r="AH89" s="58"/>
      <c r="AI89" s="57"/>
      <c r="AJ89" s="57"/>
      <c r="AK89" s="58"/>
      <c r="AL89" s="57"/>
      <c r="AM89" s="57"/>
      <c r="AN89" s="58"/>
      <c r="AO89" s="57"/>
      <c r="AP89" s="57"/>
      <c r="AQ89" s="58"/>
      <c r="AR89" s="57"/>
      <c r="AS89" s="57"/>
      <c r="AT89" s="58"/>
      <c r="AU89" s="57"/>
      <c r="AV89" s="57"/>
      <c r="AW89" s="58"/>
      <c r="AX89" s="57"/>
      <c r="AY89" s="57"/>
      <c r="AZ89" s="58"/>
      <c r="BA89" s="57"/>
      <c r="BB89" s="57"/>
      <c r="BC89" s="58"/>
      <c r="BD89" s="57"/>
      <c r="BE89" s="57"/>
      <c r="BF89" s="47" t="n">
        <f aca="false">COUNTA(M89,P89,S89,V89,Y89,AB89,AE89,AH89,AK89,AN89,AQ89,AT89,AW89,AZ89,BC89)</f>
        <v>0</v>
      </c>
      <c r="BG89" s="48" t="str">
        <f aca="true">IF(BF89&gt;0,TODAY()-MAX(M89,P89,S89,V89,Y89,AB89,AE89,AH89,AK89,AN89,AQ89,AT89,AW89,AZ89,BC89),"")</f>
        <v/>
      </c>
      <c r="BH89" s="48" t="str">
        <f aca="false">IF(AND(G89&lt;&gt;"",M89&lt;&gt;""),M89-G89,"")</f>
        <v/>
      </c>
      <c r="BI89" s="58"/>
      <c r="BJ89" s="58"/>
      <c r="BL89" s="49" t="str">
        <f aca="false">IF(E89="","",IFERROR(IF(INDEX(Setup!$D$23:$D$32,MATCH(E89,Setup!$B$23:$B$32,0))="","Unmapped",INDEX(Setup!$D$23:$D$32,MATCH(E89,Setup!$B$23:$B$32,0))),"Unmapped"))</f>
        <v/>
      </c>
    </row>
    <row r="90" customFormat="false" ht="15" hidden="false" customHeight="true" outlineLevel="0" collapsed="false">
      <c r="A90" s="50"/>
      <c r="B90" s="50"/>
      <c r="C90" s="50"/>
      <c r="D90" s="50"/>
      <c r="E90" s="50"/>
      <c r="F90" s="50"/>
      <c r="G90" s="51"/>
      <c r="H90" s="51"/>
      <c r="I90" s="50"/>
      <c r="J90" s="50"/>
      <c r="K90" s="50"/>
      <c r="L90" s="51"/>
      <c r="M90" s="51"/>
      <c r="N90" s="50"/>
      <c r="O90" s="50"/>
      <c r="P90" s="51"/>
      <c r="Q90" s="50"/>
      <c r="R90" s="50"/>
      <c r="S90" s="51"/>
      <c r="T90" s="50"/>
      <c r="U90" s="50"/>
      <c r="V90" s="51"/>
      <c r="W90" s="50"/>
      <c r="X90" s="52"/>
      <c r="Y90" s="51"/>
      <c r="Z90" s="50"/>
      <c r="AA90" s="50"/>
      <c r="AB90" s="51"/>
      <c r="AC90" s="50"/>
      <c r="AD90" s="50"/>
      <c r="AE90" s="51"/>
      <c r="AF90" s="50"/>
      <c r="AG90" s="50"/>
      <c r="AH90" s="51"/>
      <c r="AI90" s="50"/>
      <c r="AJ90" s="50"/>
      <c r="AK90" s="51"/>
      <c r="AL90" s="50"/>
      <c r="AM90" s="50"/>
      <c r="AN90" s="51"/>
      <c r="AO90" s="50"/>
      <c r="AP90" s="50"/>
      <c r="AQ90" s="51"/>
      <c r="AR90" s="50"/>
      <c r="AS90" s="50"/>
      <c r="AT90" s="51"/>
      <c r="AU90" s="50"/>
      <c r="AV90" s="50"/>
      <c r="AW90" s="51"/>
      <c r="AX90" s="50"/>
      <c r="AY90" s="50"/>
      <c r="AZ90" s="51"/>
      <c r="BA90" s="50"/>
      <c r="BB90" s="50"/>
      <c r="BC90" s="51"/>
      <c r="BD90" s="50"/>
      <c r="BE90" s="50"/>
      <c r="BF90" s="53" t="n">
        <f aca="false">COUNTA(M90,P90,S90,V90,Y90,AB90,AE90,AH90,AK90,AN90,AQ90,AT90,AW90,AZ90,BC90)</f>
        <v>0</v>
      </c>
      <c r="BG90" s="54" t="str">
        <f aca="true">IF(BF90&gt;0,TODAY()-MAX(M90,P90,S90,V90,Y90,AB90,AE90,AH90,AK90,AN90,AQ90,AT90,AW90,AZ90,BC90),"")</f>
        <v/>
      </c>
      <c r="BH90" s="54" t="str">
        <f aca="false">IF(AND(G90&lt;&gt;"",M90&lt;&gt;""),M90-G90,"")</f>
        <v/>
      </c>
      <c r="BI90" s="51"/>
      <c r="BJ90" s="51"/>
      <c r="BK90" s="55"/>
      <c r="BL90" s="56" t="str">
        <f aca="false">IF(E90="","",IFERROR(IF(INDEX(Setup!$D$23:$D$32,MATCH(E90,Setup!$B$23:$B$32,0))="","Unmapped",INDEX(Setup!$D$23:$D$32,MATCH(E90,Setup!$B$23:$B$32,0))),"Unmapped"))</f>
        <v/>
      </c>
    </row>
    <row r="91" customFormat="false" ht="15" hidden="false" customHeight="true" outlineLevel="0" collapsed="false">
      <c r="A91" s="57"/>
      <c r="B91" s="57"/>
      <c r="C91" s="57"/>
      <c r="D91" s="57"/>
      <c r="E91" s="57"/>
      <c r="F91" s="57"/>
      <c r="G91" s="58"/>
      <c r="H91" s="58"/>
      <c r="I91" s="57"/>
      <c r="J91" s="57"/>
      <c r="K91" s="57"/>
      <c r="L91" s="58"/>
      <c r="M91" s="58"/>
      <c r="N91" s="57"/>
      <c r="O91" s="57"/>
      <c r="P91" s="58"/>
      <c r="Q91" s="57"/>
      <c r="R91" s="57"/>
      <c r="S91" s="58"/>
      <c r="T91" s="57"/>
      <c r="U91" s="57"/>
      <c r="V91" s="58"/>
      <c r="W91" s="57"/>
      <c r="X91" s="59"/>
      <c r="Y91" s="58"/>
      <c r="Z91" s="57"/>
      <c r="AA91" s="57"/>
      <c r="AB91" s="58"/>
      <c r="AC91" s="57"/>
      <c r="AD91" s="57"/>
      <c r="AE91" s="58"/>
      <c r="AF91" s="57"/>
      <c r="AG91" s="57"/>
      <c r="AH91" s="58"/>
      <c r="AI91" s="57"/>
      <c r="AJ91" s="57"/>
      <c r="AK91" s="58"/>
      <c r="AL91" s="57"/>
      <c r="AM91" s="57"/>
      <c r="AN91" s="58"/>
      <c r="AO91" s="57"/>
      <c r="AP91" s="57"/>
      <c r="AQ91" s="58"/>
      <c r="AR91" s="57"/>
      <c r="AS91" s="57"/>
      <c r="AT91" s="58"/>
      <c r="AU91" s="57"/>
      <c r="AV91" s="57"/>
      <c r="AW91" s="58"/>
      <c r="AX91" s="57"/>
      <c r="AY91" s="57"/>
      <c r="AZ91" s="58"/>
      <c r="BA91" s="57"/>
      <c r="BB91" s="57"/>
      <c r="BC91" s="58"/>
      <c r="BD91" s="57"/>
      <c r="BE91" s="57"/>
      <c r="BF91" s="47" t="n">
        <f aca="false">COUNTA(M91,P91,S91,V91,Y91,AB91,AE91,AH91,AK91,AN91,AQ91,AT91,AW91,AZ91,BC91)</f>
        <v>0</v>
      </c>
      <c r="BG91" s="48" t="str">
        <f aca="true">IF(BF91&gt;0,TODAY()-MAX(M91,P91,S91,V91,Y91,AB91,AE91,AH91,AK91,AN91,AQ91,AT91,AW91,AZ91,BC91),"")</f>
        <v/>
      </c>
      <c r="BH91" s="48" t="str">
        <f aca="false">IF(AND(G91&lt;&gt;"",M91&lt;&gt;""),M91-G91,"")</f>
        <v/>
      </c>
      <c r="BI91" s="58"/>
      <c r="BJ91" s="58"/>
      <c r="BL91" s="49" t="str">
        <f aca="false">IF(E91="","",IFERROR(IF(INDEX(Setup!$D$23:$D$32,MATCH(E91,Setup!$B$23:$B$32,0))="","Unmapped",INDEX(Setup!$D$23:$D$32,MATCH(E91,Setup!$B$23:$B$32,0))),"Unmapped"))</f>
        <v/>
      </c>
    </row>
    <row r="92" customFormat="false" ht="15" hidden="false" customHeight="true" outlineLevel="0" collapsed="false">
      <c r="A92" s="50"/>
      <c r="B92" s="50"/>
      <c r="C92" s="50"/>
      <c r="D92" s="50"/>
      <c r="E92" s="50"/>
      <c r="F92" s="50"/>
      <c r="G92" s="51"/>
      <c r="H92" s="51"/>
      <c r="I92" s="50"/>
      <c r="J92" s="50"/>
      <c r="K92" s="50"/>
      <c r="L92" s="51"/>
      <c r="M92" s="51"/>
      <c r="N92" s="50"/>
      <c r="O92" s="50"/>
      <c r="P92" s="51"/>
      <c r="Q92" s="50"/>
      <c r="R92" s="50"/>
      <c r="S92" s="51"/>
      <c r="T92" s="50"/>
      <c r="U92" s="50"/>
      <c r="V92" s="51"/>
      <c r="W92" s="50"/>
      <c r="X92" s="52"/>
      <c r="Y92" s="51"/>
      <c r="Z92" s="50"/>
      <c r="AA92" s="50"/>
      <c r="AB92" s="51"/>
      <c r="AC92" s="50"/>
      <c r="AD92" s="50"/>
      <c r="AE92" s="51"/>
      <c r="AF92" s="50"/>
      <c r="AG92" s="50"/>
      <c r="AH92" s="51"/>
      <c r="AI92" s="50"/>
      <c r="AJ92" s="50"/>
      <c r="AK92" s="51"/>
      <c r="AL92" s="50"/>
      <c r="AM92" s="50"/>
      <c r="AN92" s="51"/>
      <c r="AO92" s="50"/>
      <c r="AP92" s="50"/>
      <c r="AQ92" s="51"/>
      <c r="AR92" s="50"/>
      <c r="AS92" s="50"/>
      <c r="AT92" s="51"/>
      <c r="AU92" s="50"/>
      <c r="AV92" s="50"/>
      <c r="AW92" s="51"/>
      <c r="AX92" s="50"/>
      <c r="AY92" s="50"/>
      <c r="AZ92" s="51"/>
      <c r="BA92" s="50"/>
      <c r="BB92" s="50"/>
      <c r="BC92" s="51"/>
      <c r="BD92" s="50"/>
      <c r="BE92" s="50"/>
      <c r="BF92" s="53" t="n">
        <f aca="false">COUNTA(M92,P92,S92,V92,Y92,AB92,AE92,AH92,AK92,AN92,AQ92,AT92,AW92,AZ92,BC92)</f>
        <v>0</v>
      </c>
      <c r="BG92" s="54" t="str">
        <f aca="true">IF(BF92&gt;0,TODAY()-MAX(M92,P92,S92,V92,Y92,AB92,AE92,AH92,AK92,AN92,AQ92,AT92,AW92,AZ92,BC92),"")</f>
        <v/>
      </c>
      <c r="BH92" s="54" t="str">
        <f aca="false">IF(AND(G92&lt;&gt;"",M92&lt;&gt;""),M92-G92,"")</f>
        <v/>
      </c>
      <c r="BI92" s="51"/>
      <c r="BJ92" s="51"/>
      <c r="BK92" s="55"/>
      <c r="BL92" s="56" t="str">
        <f aca="false">IF(E92="","",IFERROR(IF(INDEX(Setup!$D$23:$D$32,MATCH(E92,Setup!$B$23:$B$32,0))="","Unmapped",INDEX(Setup!$D$23:$D$32,MATCH(E92,Setup!$B$23:$B$32,0))),"Unmapped"))</f>
        <v/>
      </c>
    </row>
    <row r="93" customFormat="false" ht="15" hidden="false" customHeight="true" outlineLevel="0" collapsed="false">
      <c r="A93" s="57"/>
      <c r="B93" s="57"/>
      <c r="C93" s="57"/>
      <c r="D93" s="57"/>
      <c r="E93" s="57"/>
      <c r="F93" s="57"/>
      <c r="G93" s="58"/>
      <c r="H93" s="58"/>
      <c r="I93" s="57"/>
      <c r="J93" s="57"/>
      <c r="K93" s="57"/>
      <c r="L93" s="58"/>
      <c r="M93" s="58"/>
      <c r="N93" s="57"/>
      <c r="O93" s="57"/>
      <c r="P93" s="58"/>
      <c r="Q93" s="57"/>
      <c r="R93" s="57"/>
      <c r="S93" s="58"/>
      <c r="T93" s="57"/>
      <c r="U93" s="57"/>
      <c r="V93" s="58"/>
      <c r="W93" s="57"/>
      <c r="X93" s="59"/>
      <c r="Y93" s="58"/>
      <c r="Z93" s="57"/>
      <c r="AA93" s="57"/>
      <c r="AB93" s="58"/>
      <c r="AC93" s="57"/>
      <c r="AD93" s="57"/>
      <c r="AE93" s="58"/>
      <c r="AF93" s="57"/>
      <c r="AG93" s="57"/>
      <c r="AH93" s="58"/>
      <c r="AI93" s="57"/>
      <c r="AJ93" s="57"/>
      <c r="AK93" s="58"/>
      <c r="AL93" s="57"/>
      <c r="AM93" s="57"/>
      <c r="AN93" s="58"/>
      <c r="AO93" s="57"/>
      <c r="AP93" s="57"/>
      <c r="AQ93" s="58"/>
      <c r="AR93" s="57"/>
      <c r="AS93" s="57"/>
      <c r="AT93" s="58"/>
      <c r="AU93" s="57"/>
      <c r="AV93" s="57"/>
      <c r="AW93" s="58"/>
      <c r="AX93" s="57"/>
      <c r="AY93" s="57"/>
      <c r="AZ93" s="58"/>
      <c r="BA93" s="57"/>
      <c r="BB93" s="57"/>
      <c r="BC93" s="58"/>
      <c r="BD93" s="57"/>
      <c r="BE93" s="57"/>
      <c r="BF93" s="47" t="n">
        <f aca="false">COUNTA(M93,P93,S93,V93,Y93,AB93,AE93,AH93,AK93,AN93,AQ93,AT93,AW93,AZ93,BC93)</f>
        <v>0</v>
      </c>
      <c r="BG93" s="48" t="str">
        <f aca="true">IF(BF93&gt;0,TODAY()-MAX(M93,P93,S93,V93,Y93,AB93,AE93,AH93,AK93,AN93,AQ93,AT93,AW93,AZ93,BC93),"")</f>
        <v/>
      </c>
      <c r="BH93" s="48" t="str">
        <f aca="false">IF(AND(G93&lt;&gt;"",M93&lt;&gt;""),M93-G93,"")</f>
        <v/>
      </c>
      <c r="BI93" s="58"/>
      <c r="BJ93" s="58"/>
      <c r="BL93" s="49" t="str">
        <f aca="false">IF(E93="","",IFERROR(IF(INDEX(Setup!$D$23:$D$32,MATCH(E93,Setup!$B$23:$B$32,0))="","Unmapped",INDEX(Setup!$D$23:$D$32,MATCH(E93,Setup!$B$23:$B$32,0))),"Unmapped"))</f>
        <v/>
      </c>
    </row>
    <row r="94" customFormat="false" ht="15" hidden="false" customHeight="true" outlineLevel="0" collapsed="false">
      <c r="A94" s="50"/>
      <c r="B94" s="50"/>
      <c r="C94" s="50"/>
      <c r="D94" s="50"/>
      <c r="E94" s="50"/>
      <c r="F94" s="50"/>
      <c r="G94" s="51"/>
      <c r="H94" s="51"/>
      <c r="I94" s="50"/>
      <c r="J94" s="50"/>
      <c r="K94" s="50"/>
      <c r="L94" s="51"/>
      <c r="M94" s="51"/>
      <c r="N94" s="50"/>
      <c r="O94" s="50"/>
      <c r="P94" s="51"/>
      <c r="Q94" s="50"/>
      <c r="R94" s="50"/>
      <c r="S94" s="51"/>
      <c r="T94" s="50"/>
      <c r="U94" s="50"/>
      <c r="V94" s="51"/>
      <c r="W94" s="50"/>
      <c r="X94" s="52"/>
      <c r="Y94" s="51"/>
      <c r="Z94" s="50"/>
      <c r="AA94" s="50"/>
      <c r="AB94" s="51"/>
      <c r="AC94" s="50"/>
      <c r="AD94" s="50"/>
      <c r="AE94" s="51"/>
      <c r="AF94" s="50"/>
      <c r="AG94" s="50"/>
      <c r="AH94" s="51"/>
      <c r="AI94" s="50"/>
      <c r="AJ94" s="50"/>
      <c r="AK94" s="51"/>
      <c r="AL94" s="50"/>
      <c r="AM94" s="50"/>
      <c r="AN94" s="51"/>
      <c r="AO94" s="50"/>
      <c r="AP94" s="50"/>
      <c r="AQ94" s="51"/>
      <c r="AR94" s="50"/>
      <c r="AS94" s="50"/>
      <c r="AT94" s="51"/>
      <c r="AU94" s="50"/>
      <c r="AV94" s="50"/>
      <c r="AW94" s="51"/>
      <c r="AX94" s="50"/>
      <c r="AY94" s="50"/>
      <c r="AZ94" s="51"/>
      <c r="BA94" s="50"/>
      <c r="BB94" s="50"/>
      <c r="BC94" s="51"/>
      <c r="BD94" s="50"/>
      <c r="BE94" s="50"/>
      <c r="BF94" s="53" t="n">
        <f aca="false">COUNTA(M94,P94,S94,V94,Y94,AB94,AE94,AH94,AK94,AN94,AQ94,AT94,AW94,AZ94,BC94)</f>
        <v>0</v>
      </c>
      <c r="BG94" s="54" t="str">
        <f aca="true">IF(BF94&gt;0,TODAY()-MAX(M94,P94,S94,V94,Y94,AB94,AE94,AH94,AK94,AN94,AQ94,AT94,AW94,AZ94,BC94),"")</f>
        <v/>
      </c>
      <c r="BH94" s="54" t="str">
        <f aca="false">IF(AND(G94&lt;&gt;"",M94&lt;&gt;""),M94-G94,"")</f>
        <v/>
      </c>
      <c r="BI94" s="51"/>
      <c r="BJ94" s="51"/>
      <c r="BK94" s="55"/>
      <c r="BL94" s="56" t="str">
        <f aca="false">IF(E94="","",IFERROR(IF(INDEX(Setup!$D$23:$D$32,MATCH(E94,Setup!$B$23:$B$32,0))="","Unmapped",INDEX(Setup!$D$23:$D$32,MATCH(E94,Setup!$B$23:$B$32,0))),"Unmapped"))</f>
        <v/>
      </c>
    </row>
    <row r="95" customFormat="false" ht="15" hidden="false" customHeight="true" outlineLevel="0" collapsed="false">
      <c r="A95" s="57"/>
      <c r="B95" s="57"/>
      <c r="C95" s="57"/>
      <c r="D95" s="57"/>
      <c r="E95" s="57"/>
      <c r="F95" s="57"/>
      <c r="G95" s="58"/>
      <c r="H95" s="58"/>
      <c r="I95" s="57"/>
      <c r="J95" s="57"/>
      <c r="K95" s="57"/>
      <c r="L95" s="58"/>
      <c r="M95" s="58"/>
      <c r="N95" s="57"/>
      <c r="O95" s="57"/>
      <c r="P95" s="58"/>
      <c r="Q95" s="57"/>
      <c r="R95" s="57"/>
      <c r="S95" s="58"/>
      <c r="T95" s="57"/>
      <c r="U95" s="57"/>
      <c r="V95" s="58"/>
      <c r="W95" s="57"/>
      <c r="X95" s="59"/>
      <c r="Y95" s="58"/>
      <c r="Z95" s="57"/>
      <c r="AA95" s="57"/>
      <c r="AB95" s="58"/>
      <c r="AC95" s="57"/>
      <c r="AD95" s="57"/>
      <c r="AE95" s="58"/>
      <c r="AF95" s="57"/>
      <c r="AG95" s="57"/>
      <c r="AH95" s="58"/>
      <c r="AI95" s="57"/>
      <c r="AJ95" s="57"/>
      <c r="AK95" s="58"/>
      <c r="AL95" s="57"/>
      <c r="AM95" s="57"/>
      <c r="AN95" s="58"/>
      <c r="AO95" s="57"/>
      <c r="AP95" s="57"/>
      <c r="AQ95" s="58"/>
      <c r="AR95" s="57"/>
      <c r="AS95" s="57"/>
      <c r="AT95" s="58"/>
      <c r="AU95" s="57"/>
      <c r="AV95" s="57"/>
      <c r="AW95" s="58"/>
      <c r="AX95" s="57"/>
      <c r="AY95" s="57"/>
      <c r="AZ95" s="58"/>
      <c r="BA95" s="57"/>
      <c r="BB95" s="57"/>
      <c r="BC95" s="58"/>
      <c r="BD95" s="57"/>
      <c r="BE95" s="57"/>
      <c r="BF95" s="47" t="n">
        <f aca="false">COUNTA(M95,P95,S95,V95,Y95,AB95,AE95,AH95,AK95,AN95,AQ95,AT95,AW95,AZ95,BC95)</f>
        <v>0</v>
      </c>
      <c r="BG95" s="48" t="str">
        <f aca="true">IF(BF95&gt;0,TODAY()-MAX(M95,P95,S95,V95,Y95,AB95,AE95,AH95,AK95,AN95,AQ95,AT95,AW95,AZ95,BC95),"")</f>
        <v/>
      </c>
      <c r="BH95" s="48" t="str">
        <f aca="false">IF(AND(G95&lt;&gt;"",M95&lt;&gt;""),M95-G95,"")</f>
        <v/>
      </c>
      <c r="BI95" s="58"/>
      <c r="BJ95" s="58"/>
      <c r="BL95" s="49" t="str">
        <f aca="false">IF(E95="","",IFERROR(IF(INDEX(Setup!$D$23:$D$32,MATCH(E95,Setup!$B$23:$B$32,0))="","Unmapped",INDEX(Setup!$D$23:$D$32,MATCH(E95,Setup!$B$23:$B$32,0))),"Unmapped"))</f>
        <v/>
      </c>
    </row>
    <row r="96" customFormat="false" ht="15" hidden="false" customHeight="true" outlineLevel="0" collapsed="false">
      <c r="A96" s="50"/>
      <c r="B96" s="50"/>
      <c r="C96" s="50"/>
      <c r="D96" s="50"/>
      <c r="E96" s="50"/>
      <c r="F96" s="50"/>
      <c r="G96" s="51"/>
      <c r="H96" s="51"/>
      <c r="I96" s="50"/>
      <c r="J96" s="50"/>
      <c r="K96" s="50"/>
      <c r="L96" s="51"/>
      <c r="M96" s="51"/>
      <c r="N96" s="50"/>
      <c r="O96" s="50"/>
      <c r="P96" s="51"/>
      <c r="Q96" s="50"/>
      <c r="R96" s="50"/>
      <c r="S96" s="51"/>
      <c r="T96" s="50"/>
      <c r="U96" s="50"/>
      <c r="V96" s="51"/>
      <c r="W96" s="50"/>
      <c r="X96" s="52"/>
      <c r="Y96" s="51"/>
      <c r="Z96" s="50"/>
      <c r="AA96" s="50"/>
      <c r="AB96" s="51"/>
      <c r="AC96" s="50"/>
      <c r="AD96" s="50"/>
      <c r="AE96" s="51"/>
      <c r="AF96" s="50"/>
      <c r="AG96" s="50"/>
      <c r="AH96" s="51"/>
      <c r="AI96" s="50"/>
      <c r="AJ96" s="50"/>
      <c r="AK96" s="51"/>
      <c r="AL96" s="50"/>
      <c r="AM96" s="50"/>
      <c r="AN96" s="51"/>
      <c r="AO96" s="50"/>
      <c r="AP96" s="50"/>
      <c r="AQ96" s="51"/>
      <c r="AR96" s="50"/>
      <c r="AS96" s="50"/>
      <c r="AT96" s="51"/>
      <c r="AU96" s="50"/>
      <c r="AV96" s="50"/>
      <c r="AW96" s="51"/>
      <c r="AX96" s="50"/>
      <c r="AY96" s="50"/>
      <c r="AZ96" s="51"/>
      <c r="BA96" s="50"/>
      <c r="BB96" s="50"/>
      <c r="BC96" s="51"/>
      <c r="BD96" s="50"/>
      <c r="BE96" s="50"/>
      <c r="BF96" s="53" t="n">
        <f aca="false">COUNTA(M96,P96,S96,V96,Y96,AB96,AE96,AH96,AK96,AN96,AQ96,AT96,AW96,AZ96,BC96)</f>
        <v>0</v>
      </c>
      <c r="BG96" s="54" t="str">
        <f aca="true">IF(BF96&gt;0,TODAY()-MAX(M96,P96,S96,V96,Y96,AB96,AE96,AH96,AK96,AN96,AQ96,AT96,AW96,AZ96,BC96),"")</f>
        <v/>
      </c>
      <c r="BH96" s="54" t="str">
        <f aca="false">IF(AND(G96&lt;&gt;"",M96&lt;&gt;""),M96-G96,"")</f>
        <v/>
      </c>
      <c r="BI96" s="51"/>
      <c r="BJ96" s="51"/>
      <c r="BK96" s="55"/>
      <c r="BL96" s="56" t="str">
        <f aca="false">IF(E96="","",IFERROR(IF(INDEX(Setup!$D$23:$D$32,MATCH(E96,Setup!$B$23:$B$32,0))="","Unmapped",INDEX(Setup!$D$23:$D$32,MATCH(E96,Setup!$B$23:$B$32,0))),"Unmapped"))</f>
        <v/>
      </c>
    </row>
    <row r="97" customFormat="false" ht="15" hidden="false" customHeight="true" outlineLevel="0" collapsed="false">
      <c r="A97" s="57"/>
      <c r="B97" s="57"/>
      <c r="C97" s="57"/>
      <c r="D97" s="57"/>
      <c r="E97" s="57"/>
      <c r="F97" s="57"/>
      <c r="G97" s="58"/>
      <c r="H97" s="58"/>
      <c r="I97" s="57"/>
      <c r="J97" s="57"/>
      <c r="K97" s="57"/>
      <c r="L97" s="58"/>
      <c r="M97" s="58"/>
      <c r="N97" s="57"/>
      <c r="O97" s="57"/>
      <c r="P97" s="58"/>
      <c r="Q97" s="57"/>
      <c r="R97" s="57"/>
      <c r="S97" s="58"/>
      <c r="T97" s="57"/>
      <c r="U97" s="57"/>
      <c r="V97" s="58"/>
      <c r="W97" s="57"/>
      <c r="X97" s="59"/>
      <c r="Y97" s="58"/>
      <c r="Z97" s="57"/>
      <c r="AA97" s="57"/>
      <c r="AB97" s="58"/>
      <c r="AC97" s="57"/>
      <c r="AD97" s="57"/>
      <c r="AE97" s="58"/>
      <c r="AF97" s="57"/>
      <c r="AG97" s="57"/>
      <c r="AH97" s="58"/>
      <c r="AI97" s="57"/>
      <c r="AJ97" s="57"/>
      <c r="AK97" s="58"/>
      <c r="AL97" s="57"/>
      <c r="AM97" s="57"/>
      <c r="AN97" s="58"/>
      <c r="AO97" s="57"/>
      <c r="AP97" s="57"/>
      <c r="AQ97" s="58"/>
      <c r="AR97" s="57"/>
      <c r="AS97" s="57"/>
      <c r="AT97" s="58"/>
      <c r="AU97" s="57"/>
      <c r="AV97" s="57"/>
      <c r="AW97" s="58"/>
      <c r="AX97" s="57"/>
      <c r="AY97" s="57"/>
      <c r="AZ97" s="58"/>
      <c r="BA97" s="57"/>
      <c r="BB97" s="57"/>
      <c r="BC97" s="58"/>
      <c r="BD97" s="57"/>
      <c r="BE97" s="57"/>
      <c r="BF97" s="47" t="n">
        <f aca="false">COUNTA(M97,P97,S97,V97,Y97,AB97,AE97,AH97,AK97,AN97,AQ97,AT97,AW97,AZ97,BC97)</f>
        <v>0</v>
      </c>
      <c r="BG97" s="48" t="str">
        <f aca="true">IF(BF97&gt;0,TODAY()-MAX(M97,P97,S97,V97,Y97,AB97,AE97,AH97,AK97,AN97,AQ97,AT97,AW97,AZ97,BC97),"")</f>
        <v/>
      </c>
      <c r="BH97" s="48" t="str">
        <f aca="false">IF(AND(G97&lt;&gt;"",M97&lt;&gt;""),M97-G97,"")</f>
        <v/>
      </c>
      <c r="BI97" s="58"/>
      <c r="BJ97" s="58"/>
      <c r="BL97" s="49" t="str">
        <f aca="false">IF(E97="","",IFERROR(IF(INDEX(Setup!$D$23:$D$32,MATCH(E97,Setup!$B$23:$B$32,0))="","Unmapped",INDEX(Setup!$D$23:$D$32,MATCH(E97,Setup!$B$23:$B$32,0))),"Unmapped"))</f>
        <v/>
      </c>
    </row>
    <row r="98" customFormat="false" ht="15" hidden="false" customHeight="true" outlineLevel="0" collapsed="false">
      <c r="A98" s="50"/>
      <c r="B98" s="50"/>
      <c r="C98" s="50"/>
      <c r="D98" s="50"/>
      <c r="E98" s="50"/>
      <c r="F98" s="50"/>
      <c r="G98" s="51"/>
      <c r="H98" s="51"/>
      <c r="I98" s="50"/>
      <c r="J98" s="50"/>
      <c r="K98" s="50"/>
      <c r="L98" s="51"/>
      <c r="M98" s="51"/>
      <c r="N98" s="50"/>
      <c r="O98" s="50"/>
      <c r="P98" s="51"/>
      <c r="Q98" s="50"/>
      <c r="R98" s="50"/>
      <c r="S98" s="51"/>
      <c r="T98" s="50"/>
      <c r="U98" s="50"/>
      <c r="V98" s="51"/>
      <c r="W98" s="50"/>
      <c r="X98" s="52"/>
      <c r="Y98" s="51"/>
      <c r="Z98" s="50"/>
      <c r="AA98" s="50"/>
      <c r="AB98" s="51"/>
      <c r="AC98" s="50"/>
      <c r="AD98" s="50"/>
      <c r="AE98" s="51"/>
      <c r="AF98" s="50"/>
      <c r="AG98" s="50"/>
      <c r="AH98" s="51"/>
      <c r="AI98" s="50"/>
      <c r="AJ98" s="50"/>
      <c r="AK98" s="51"/>
      <c r="AL98" s="50"/>
      <c r="AM98" s="50"/>
      <c r="AN98" s="51"/>
      <c r="AO98" s="50"/>
      <c r="AP98" s="50"/>
      <c r="AQ98" s="51"/>
      <c r="AR98" s="50"/>
      <c r="AS98" s="50"/>
      <c r="AT98" s="51"/>
      <c r="AU98" s="50"/>
      <c r="AV98" s="50"/>
      <c r="AW98" s="51"/>
      <c r="AX98" s="50"/>
      <c r="AY98" s="50"/>
      <c r="AZ98" s="51"/>
      <c r="BA98" s="50"/>
      <c r="BB98" s="50"/>
      <c r="BC98" s="51"/>
      <c r="BD98" s="50"/>
      <c r="BE98" s="50"/>
      <c r="BF98" s="53" t="n">
        <f aca="false">COUNTA(M98,P98,S98,V98,Y98,AB98,AE98,AH98,AK98,AN98,AQ98,AT98,AW98,AZ98,BC98)</f>
        <v>0</v>
      </c>
      <c r="BG98" s="54" t="str">
        <f aca="true">IF(BF98&gt;0,TODAY()-MAX(M98,P98,S98,V98,Y98,AB98,AE98,AH98,AK98,AN98,AQ98,AT98,AW98,AZ98,BC98),"")</f>
        <v/>
      </c>
      <c r="BH98" s="54" t="str">
        <f aca="false">IF(AND(G98&lt;&gt;"",M98&lt;&gt;""),M98-G98,"")</f>
        <v/>
      </c>
      <c r="BI98" s="51"/>
      <c r="BJ98" s="51"/>
      <c r="BK98" s="55"/>
      <c r="BL98" s="56" t="str">
        <f aca="false">IF(E98="","",IFERROR(IF(INDEX(Setup!$D$23:$D$32,MATCH(E98,Setup!$B$23:$B$32,0))="","Unmapped",INDEX(Setup!$D$23:$D$32,MATCH(E98,Setup!$B$23:$B$32,0))),"Unmapped"))</f>
        <v/>
      </c>
    </row>
    <row r="99" customFormat="false" ht="15" hidden="false" customHeight="true" outlineLevel="0" collapsed="false">
      <c r="A99" s="57"/>
      <c r="B99" s="57"/>
      <c r="C99" s="57"/>
      <c r="D99" s="57"/>
      <c r="E99" s="57"/>
      <c r="F99" s="57"/>
      <c r="G99" s="58"/>
      <c r="H99" s="58"/>
      <c r="I99" s="57"/>
      <c r="J99" s="57"/>
      <c r="K99" s="57"/>
      <c r="L99" s="58"/>
      <c r="M99" s="58"/>
      <c r="N99" s="57"/>
      <c r="O99" s="57"/>
      <c r="P99" s="58"/>
      <c r="Q99" s="57"/>
      <c r="R99" s="57"/>
      <c r="S99" s="58"/>
      <c r="T99" s="57"/>
      <c r="U99" s="57"/>
      <c r="V99" s="58"/>
      <c r="W99" s="57"/>
      <c r="X99" s="59"/>
      <c r="Y99" s="58"/>
      <c r="Z99" s="57"/>
      <c r="AA99" s="57"/>
      <c r="AB99" s="58"/>
      <c r="AC99" s="57"/>
      <c r="AD99" s="57"/>
      <c r="AE99" s="58"/>
      <c r="AF99" s="57"/>
      <c r="AG99" s="57"/>
      <c r="AH99" s="58"/>
      <c r="AI99" s="57"/>
      <c r="AJ99" s="57"/>
      <c r="AK99" s="58"/>
      <c r="AL99" s="57"/>
      <c r="AM99" s="57"/>
      <c r="AN99" s="58"/>
      <c r="AO99" s="57"/>
      <c r="AP99" s="57"/>
      <c r="AQ99" s="58"/>
      <c r="AR99" s="57"/>
      <c r="AS99" s="57"/>
      <c r="AT99" s="58"/>
      <c r="AU99" s="57"/>
      <c r="AV99" s="57"/>
      <c r="AW99" s="58"/>
      <c r="AX99" s="57"/>
      <c r="AY99" s="57"/>
      <c r="AZ99" s="58"/>
      <c r="BA99" s="57"/>
      <c r="BB99" s="57"/>
      <c r="BC99" s="58"/>
      <c r="BD99" s="57"/>
      <c r="BE99" s="57"/>
      <c r="BF99" s="47" t="n">
        <f aca="false">COUNTA(M99,P99,S99,V99,Y99,AB99,AE99,AH99,AK99,AN99,AQ99,AT99,AW99,AZ99,BC99)</f>
        <v>0</v>
      </c>
      <c r="BG99" s="48" t="str">
        <f aca="true">IF(BF99&gt;0,TODAY()-MAX(M99,P99,S99,V99,Y99,AB99,AE99,AH99,AK99,AN99,AQ99,AT99,AW99,AZ99,BC99),"")</f>
        <v/>
      </c>
      <c r="BH99" s="48" t="str">
        <f aca="false">IF(AND(G99&lt;&gt;"",M99&lt;&gt;""),M99-G99,"")</f>
        <v/>
      </c>
      <c r="BI99" s="58"/>
      <c r="BJ99" s="58"/>
      <c r="BL99" s="49" t="str">
        <f aca="false">IF(E99="","",IFERROR(IF(INDEX(Setup!$D$23:$D$32,MATCH(E99,Setup!$B$23:$B$32,0))="","Unmapped",INDEX(Setup!$D$23:$D$32,MATCH(E99,Setup!$B$23:$B$32,0))),"Unmapped"))</f>
        <v/>
      </c>
    </row>
    <row r="100" customFormat="false" ht="15" hidden="false" customHeight="true" outlineLevel="0" collapsed="false">
      <c r="A100" s="50"/>
      <c r="B100" s="50"/>
      <c r="C100" s="50"/>
      <c r="D100" s="50"/>
      <c r="E100" s="50"/>
      <c r="F100" s="50"/>
      <c r="G100" s="51"/>
      <c r="H100" s="51"/>
      <c r="I100" s="50"/>
      <c r="J100" s="50"/>
      <c r="K100" s="50"/>
      <c r="L100" s="51"/>
      <c r="M100" s="51"/>
      <c r="N100" s="50"/>
      <c r="O100" s="50"/>
      <c r="P100" s="51"/>
      <c r="Q100" s="50"/>
      <c r="R100" s="50"/>
      <c r="S100" s="51"/>
      <c r="T100" s="50"/>
      <c r="U100" s="50"/>
      <c r="V100" s="51"/>
      <c r="W100" s="50"/>
      <c r="X100" s="52"/>
      <c r="Y100" s="51"/>
      <c r="Z100" s="50"/>
      <c r="AA100" s="50"/>
      <c r="AB100" s="51"/>
      <c r="AC100" s="50"/>
      <c r="AD100" s="50"/>
      <c r="AE100" s="51"/>
      <c r="AF100" s="50"/>
      <c r="AG100" s="50"/>
      <c r="AH100" s="51"/>
      <c r="AI100" s="50"/>
      <c r="AJ100" s="50"/>
      <c r="AK100" s="51"/>
      <c r="AL100" s="50"/>
      <c r="AM100" s="50"/>
      <c r="AN100" s="51"/>
      <c r="AO100" s="50"/>
      <c r="AP100" s="50"/>
      <c r="AQ100" s="51"/>
      <c r="AR100" s="50"/>
      <c r="AS100" s="50"/>
      <c r="AT100" s="51"/>
      <c r="AU100" s="50"/>
      <c r="AV100" s="50"/>
      <c r="AW100" s="51"/>
      <c r="AX100" s="50"/>
      <c r="AY100" s="50"/>
      <c r="AZ100" s="51"/>
      <c r="BA100" s="50"/>
      <c r="BB100" s="50"/>
      <c r="BC100" s="51"/>
      <c r="BD100" s="50"/>
      <c r="BE100" s="50"/>
      <c r="BF100" s="53" t="n">
        <f aca="false">COUNTA(M100,P100,S100,V100,Y100,AB100,AE100,AH100,AK100,AN100,AQ100,AT100,AW100,AZ100,BC100)</f>
        <v>0</v>
      </c>
      <c r="BG100" s="54" t="str">
        <f aca="true">IF(BF100&gt;0,TODAY()-MAX(M100,P100,S100,V100,Y100,AB100,AE100,AH100,AK100,AN100,AQ100,AT100,AW100,AZ100,BC100),"")</f>
        <v/>
      </c>
      <c r="BH100" s="54" t="str">
        <f aca="false">IF(AND(G100&lt;&gt;"",M100&lt;&gt;""),M100-G100,"")</f>
        <v/>
      </c>
      <c r="BI100" s="51"/>
      <c r="BJ100" s="51"/>
      <c r="BK100" s="55"/>
      <c r="BL100" s="56" t="str">
        <f aca="false">IF(E100="","",IFERROR(IF(INDEX(Setup!$D$23:$D$32,MATCH(E100,Setup!$B$23:$B$32,0))="","Unmapped",INDEX(Setup!$D$23:$D$32,MATCH(E100,Setup!$B$23:$B$32,0))),"Unmapped"))</f>
        <v/>
      </c>
    </row>
    <row r="101" customFormat="false" ht="15" hidden="false" customHeight="true" outlineLevel="0" collapsed="false">
      <c r="A101" s="57"/>
      <c r="B101" s="57"/>
      <c r="C101" s="57"/>
      <c r="D101" s="57"/>
      <c r="E101" s="57"/>
      <c r="F101" s="57"/>
      <c r="G101" s="58"/>
      <c r="H101" s="58"/>
      <c r="I101" s="57"/>
      <c r="J101" s="57"/>
      <c r="K101" s="57"/>
      <c r="L101" s="58"/>
      <c r="M101" s="58"/>
      <c r="N101" s="57"/>
      <c r="O101" s="57"/>
      <c r="P101" s="58"/>
      <c r="Q101" s="57"/>
      <c r="R101" s="57"/>
      <c r="S101" s="58"/>
      <c r="T101" s="57"/>
      <c r="U101" s="57"/>
      <c r="V101" s="58"/>
      <c r="W101" s="57"/>
      <c r="X101" s="59"/>
      <c r="Y101" s="58"/>
      <c r="Z101" s="57"/>
      <c r="AA101" s="57"/>
      <c r="AB101" s="58"/>
      <c r="AC101" s="57"/>
      <c r="AD101" s="57"/>
      <c r="AE101" s="58"/>
      <c r="AF101" s="57"/>
      <c r="AG101" s="57"/>
      <c r="AH101" s="58"/>
      <c r="AI101" s="57"/>
      <c r="AJ101" s="57"/>
      <c r="AK101" s="58"/>
      <c r="AL101" s="57"/>
      <c r="AM101" s="57"/>
      <c r="AN101" s="58"/>
      <c r="AO101" s="57"/>
      <c r="AP101" s="57"/>
      <c r="AQ101" s="58"/>
      <c r="AR101" s="57"/>
      <c r="AS101" s="57"/>
      <c r="AT101" s="58"/>
      <c r="AU101" s="57"/>
      <c r="AV101" s="57"/>
      <c r="AW101" s="58"/>
      <c r="AX101" s="57"/>
      <c r="AY101" s="57"/>
      <c r="AZ101" s="58"/>
      <c r="BA101" s="57"/>
      <c r="BB101" s="57"/>
      <c r="BC101" s="58"/>
      <c r="BD101" s="57"/>
      <c r="BE101" s="57"/>
      <c r="BF101" s="47" t="n">
        <f aca="false">COUNTA(M101,P101,S101,V101,Y101,AB101,AE101,AH101,AK101,AN101,AQ101,AT101,AW101,AZ101,BC101)</f>
        <v>0</v>
      </c>
      <c r="BG101" s="48" t="str">
        <f aca="true">IF(BF101&gt;0,TODAY()-MAX(M101,P101,S101,V101,Y101,AB101,AE101,AH101,AK101,AN101,AQ101,AT101,AW101,AZ101,BC101),"")</f>
        <v/>
      </c>
      <c r="BH101" s="48" t="str">
        <f aca="false">IF(AND(G101&lt;&gt;"",M101&lt;&gt;""),M101-G101,"")</f>
        <v/>
      </c>
      <c r="BI101" s="58"/>
      <c r="BJ101" s="58"/>
      <c r="BL101" s="49" t="str">
        <f aca="false">IF(E101="","",IFERROR(IF(INDEX(Setup!$D$23:$D$32,MATCH(E101,Setup!$B$23:$B$32,0))="","Unmapped",INDEX(Setup!$D$23:$D$32,MATCH(E101,Setup!$B$23:$B$32,0))),"Unmapped"))</f>
        <v/>
      </c>
    </row>
    <row r="102" customFormat="false" ht="15" hidden="false" customHeight="true" outlineLevel="0" collapsed="false">
      <c r="A102" s="50"/>
      <c r="B102" s="50"/>
      <c r="C102" s="50"/>
      <c r="D102" s="50"/>
      <c r="E102" s="50"/>
      <c r="F102" s="50"/>
      <c r="G102" s="51"/>
      <c r="H102" s="51"/>
      <c r="I102" s="50"/>
      <c r="J102" s="50"/>
      <c r="K102" s="50"/>
      <c r="L102" s="51"/>
      <c r="M102" s="51"/>
      <c r="N102" s="50"/>
      <c r="O102" s="50"/>
      <c r="P102" s="51"/>
      <c r="Q102" s="50"/>
      <c r="R102" s="50"/>
      <c r="S102" s="51"/>
      <c r="T102" s="50"/>
      <c r="U102" s="50"/>
      <c r="V102" s="51"/>
      <c r="W102" s="50"/>
      <c r="X102" s="52"/>
      <c r="Y102" s="51"/>
      <c r="Z102" s="50"/>
      <c r="AA102" s="50"/>
      <c r="AB102" s="51"/>
      <c r="AC102" s="50"/>
      <c r="AD102" s="50"/>
      <c r="AE102" s="51"/>
      <c r="AF102" s="50"/>
      <c r="AG102" s="50"/>
      <c r="AH102" s="51"/>
      <c r="AI102" s="50"/>
      <c r="AJ102" s="50"/>
      <c r="AK102" s="51"/>
      <c r="AL102" s="50"/>
      <c r="AM102" s="50"/>
      <c r="AN102" s="51"/>
      <c r="AO102" s="50"/>
      <c r="AP102" s="50"/>
      <c r="AQ102" s="51"/>
      <c r="AR102" s="50"/>
      <c r="AS102" s="50"/>
      <c r="AT102" s="51"/>
      <c r="AU102" s="50"/>
      <c r="AV102" s="50"/>
      <c r="AW102" s="51"/>
      <c r="AX102" s="50"/>
      <c r="AY102" s="50"/>
      <c r="AZ102" s="51"/>
      <c r="BA102" s="50"/>
      <c r="BB102" s="50"/>
      <c r="BC102" s="51"/>
      <c r="BD102" s="50"/>
      <c r="BE102" s="50"/>
      <c r="BF102" s="53" t="n">
        <f aca="false">COUNTA(M102,P102,S102,V102,Y102,AB102,AE102,AH102,AK102,AN102,AQ102,AT102,AW102,AZ102,BC102)</f>
        <v>0</v>
      </c>
      <c r="BG102" s="54" t="str">
        <f aca="true">IF(BF102&gt;0,TODAY()-MAX(M102,P102,S102,V102,Y102,AB102,AE102,AH102,AK102,AN102,AQ102,AT102,AW102,AZ102,BC102),"")</f>
        <v/>
      </c>
      <c r="BH102" s="54" t="str">
        <f aca="false">IF(AND(G102&lt;&gt;"",M102&lt;&gt;""),M102-G102,"")</f>
        <v/>
      </c>
      <c r="BI102" s="51"/>
      <c r="BJ102" s="51"/>
      <c r="BK102" s="55"/>
      <c r="BL102" s="56" t="str">
        <f aca="false">IF(E102="","",IFERROR(IF(INDEX(Setup!$D$23:$D$32,MATCH(E102,Setup!$B$23:$B$32,0))="","Unmapped",INDEX(Setup!$D$23:$D$32,MATCH(E102,Setup!$B$23:$B$32,0))),"Unmapped"))</f>
        <v/>
      </c>
    </row>
    <row r="103" customFormat="false" ht="15" hidden="false" customHeight="true" outlineLevel="0" collapsed="false">
      <c r="A103" s="57"/>
      <c r="B103" s="57"/>
      <c r="C103" s="57"/>
      <c r="D103" s="57"/>
      <c r="E103" s="57"/>
      <c r="F103" s="57"/>
      <c r="G103" s="58"/>
      <c r="H103" s="58"/>
      <c r="I103" s="57"/>
      <c r="J103" s="57"/>
      <c r="K103" s="57"/>
      <c r="L103" s="58"/>
      <c r="M103" s="58"/>
      <c r="N103" s="57"/>
      <c r="O103" s="57"/>
      <c r="P103" s="58"/>
      <c r="Q103" s="57"/>
      <c r="R103" s="57"/>
      <c r="S103" s="58"/>
      <c r="T103" s="57"/>
      <c r="U103" s="57"/>
      <c r="V103" s="58"/>
      <c r="W103" s="57"/>
      <c r="X103" s="59"/>
      <c r="Y103" s="58"/>
      <c r="Z103" s="57"/>
      <c r="AA103" s="57"/>
      <c r="AB103" s="58"/>
      <c r="AC103" s="57"/>
      <c r="AD103" s="57"/>
      <c r="AE103" s="58"/>
      <c r="AF103" s="57"/>
      <c r="AG103" s="57"/>
      <c r="AH103" s="58"/>
      <c r="AI103" s="57"/>
      <c r="AJ103" s="57"/>
      <c r="AK103" s="58"/>
      <c r="AL103" s="57"/>
      <c r="AM103" s="57"/>
      <c r="AN103" s="58"/>
      <c r="AO103" s="57"/>
      <c r="AP103" s="57"/>
      <c r="AQ103" s="58"/>
      <c r="AR103" s="57"/>
      <c r="AS103" s="57"/>
      <c r="AT103" s="58"/>
      <c r="AU103" s="57"/>
      <c r="AV103" s="57"/>
      <c r="AW103" s="58"/>
      <c r="AX103" s="57"/>
      <c r="AY103" s="57"/>
      <c r="AZ103" s="58"/>
      <c r="BA103" s="57"/>
      <c r="BB103" s="57"/>
      <c r="BC103" s="58"/>
      <c r="BD103" s="57"/>
      <c r="BE103" s="57"/>
      <c r="BF103" s="47" t="n">
        <f aca="false">COUNTA(M103,P103,S103,V103,Y103,AB103,AE103,AH103,AK103,AN103,AQ103,AT103,AW103,AZ103,BC103)</f>
        <v>0</v>
      </c>
      <c r="BG103" s="48" t="str">
        <f aca="true">IF(BF103&gt;0,TODAY()-MAX(M103,P103,S103,V103,Y103,AB103,AE103,AH103,AK103,AN103,AQ103,AT103,AW103,AZ103,BC103),"")</f>
        <v/>
      </c>
      <c r="BH103" s="48" t="str">
        <f aca="false">IF(AND(G103&lt;&gt;"",M103&lt;&gt;""),M103-G103,"")</f>
        <v/>
      </c>
      <c r="BI103" s="58"/>
      <c r="BJ103" s="58"/>
      <c r="BL103" s="49" t="str">
        <f aca="false">IF(E103="","",IFERROR(IF(INDEX(Setup!$D$23:$D$32,MATCH(E103,Setup!$B$23:$B$32,0))="","Unmapped",INDEX(Setup!$D$23:$D$32,MATCH(E103,Setup!$B$23:$B$32,0))),"Unmapped"))</f>
        <v/>
      </c>
    </row>
    <row r="104" customFormat="false" ht="15" hidden="false" customHeight="true" outlineLevel="0" collapsed="false">
      <c r="A104" s="50"/>
      <c r="B104" s="50"/>
      <c r="C104" s="50"/>
      <c r="D104" s="50"/>
      <c r="E104" s="50"/>
      <c r="F104" s="50"/>
      <c r="G104" s="51"/>
      <c r="H104" s="51"/>
      <c r="I104" s="50"/>
      <c r="J104" s="50"/>
      <c r="K104" s="50"/>
      <c r="L104" s="51"/>
      <c r="M104" s="51"/>
      <c r="N104" s="50"/>
      <c r="O104" s="50"/>
      <c r="P104" s="51"/>
      <c r="Q104" s="50"/>
      <c r="R104" s="50"/>
      <c r="S104" s="51"/>
      <c r="T104" s="50"/>
      <c r="U104" s="50"/>
      <c r="V104" s="51"/>
      <c r="W104" s="50"/>
      <c r="X104" s="52"/>
      <c r="Y104" s="51"/>
      <c r="Z104" s="50"/>
      <c r="AA104" s="50"/>
      <c r="AB104" s="51"/>
      <c r="AC104" s="50"/>
      <c r="AD104" s="50"/>
      <c r="AE104" s="51"/>
      <c r="AF104" s="50"/>
      <c r="AG104" s="50"/>
      <c r="AH104" s="51"/>
      <c r="AI104" s="50"/>
      <c r="AJ104" s="50"/>
      <c r="AK104" s="51"/>
      <c r="AL104" s="50"/>
      <c r="AM104" s="50"/>
      <c r="AN104" s="51"/>
      <c r="AO104" s="50"/>
      <c r="AP104" s="50"/>
      <c r="AQ104" s="51"/>
      <c r="AR104" s="50"/>
      <c r="AS104" s="50"/>
      <c r="AT104" s="51"/>
      <c r="AU104" s="50"/>
      <c r="AV104" s="50"/>
      <c r="AW104" s="51"/>
      <c r="AX104" s="50"/>
      <c r="AY104" s="50"/>
      <c r="AZ104" s="51"/>
      <c r="BA104" s="50"/>
      <c r="BB104" s="50"/>
      <c r="BC104" s="51"/>
      <c r="BD104" s="50"/>
      <c r="BE104" s="50"/>
      <c r="BF104" s="53" t="n">
        <f aca="false">COUNTA(M104,P104,S104,V104,Y104,AB104,AE104,AH104,AK104,AN104,AQ104,AT104,AW104,AZ104,BC104)</f>
        <v>0</v>
      </c>
      <c r="BG104" s="54" t="str">
        <f aca="true">IF(BF104&gt;0,TODAY()-MAX(M104,P104,S104,V104,Y104,AB104,AE104,AH104,AK104,AN104,AQ104,AT104,AW104,AZ104,BC104),"")</f>
        <v/>
      </c>
      <c r="BH104" s="54" t="str">
        <f aca="false">IF(AND(G104&lt;&gt;"",M104&lt;&gt;""),M104-G104,"")</f>
        <v/>
      </c>
      <c r="BI104" s="51"/>
      <c r="BJ104" s="51"/>
      <c r="BK104" s="55"/>
      <c r="BL104" s="56" t="str">
        <f aca="false">IF(E104="","",IFERROR(IF(INDEX(Setup!$D$23:$D$32,MATCH(E104,Setup!$B$23:$B$32,0))="","Unmapped",INDEX(Setup!$D$23:$D$32,MATCH(E104,Setup!$B$23:$B$32,0))),"Unmapped"))</f>
        <v/>
      </c>
    </row>
    <row r="105" customFormat="false" ht="15" hidden="false" customHeight="true" outlineLevel="0" collapsed="false">
      <c r="A105" s="57"/>
      <c r="B105" s="57"/>
      <c r="C105" s="57"/>
      <c r="D105" s="57"/>
      <c r="E105" s="57"/>
      <c r="F105" s="57"/>
      <c r="G105" s="58"/>
      <c r="H105" s="58"/>
      <c r="I105" s="57"/>
      <c r="J105" s="57"/>
      <c r="K105" s="57"/>
      <c r="L105" s="58"/>
      <c r="M105" s="58"/>
      <c r="N105" s="57"/>
      <c r="O105" s="57"/>
      <c r="P105" s="58"/>
      <c r="Q105" s="57"/>
      <c r="R105" s="57"/>
      <c r="S105" s="58"/>
      <c r="T105" s="57"/>
      <c r="U105" s="57"/>
      <c r="V105" s="58"/>
      <c r="W105" s="57"/>
      <c r="X105" s="59"/>
      <c r="Y105" s="58"/>
      <c r="Z105" s="57"/>
      <c r="AA105" s="57"/>
      <c r="AB105" s="58"/>
      <c r="AC105" s="57"/>
      <c r="AD105" s="57"/>
      <c r="AE105" s="58"/>
      <c r="AF105" s="57"/>
      <c r="AG105" s="57"/>
      <c r="AH105" s="58"/>
      <c r="AI105" s="57"/>
      <c r="AJ105" s="57"/>
      <c r="AK105" s="58"/>
      <c r="AL105" s="57"/>
      <c r="AM105" s="57"/>
      <c r="AN105" s="58"/>
      <c r="AO105" s="57"/>
      <c r="AP105" s="57"/>
      <c r="AQ105" s="58"/>
      <c r="AR105" s="57"/>
      <c r="AS105" s="57"/>
      <c r="AT105" s="58"/>
      <c r="AU105" s="57"/>
      <c r="AV105" s="57"/>
      <c r="AW105" s="58"/>
      <c r="AX105" s="57"/>
      <c r="AY105" s="57"/>
      <c r="AZ105" s="58"/>
      <c r="BA105" s="57"/>
      <c r="BB105" s="57"/>
      <c r="BC105" s="58"/>
      <c r="BD105" s="57"/>
      <c r="BE105" s="57"/>
      <c r="BF105" s="47" t="n">
        <f aca="false">COUNTA(M105,P105,S105,V105,Y105,AB105,AE105,AH105,AK105,AN105,AQ105,AT105,AW105,AZ105,BC105)</f>
        <v>0</v>
      </c>
      <c r="BG105" s="48" t="str">
        <f aca="true">IF(BF105&gt;0,TODAY()-MAX(M105,P105,S105,V105,Y105,AB105,AE105,AH105,AK105,AN105,AQ105,AT105,AW105,AZ105,BC105),"")</f>
        <v/>
      </c>
      <c r="BH105" s="48" t="str">
        <f aca="false">IF(AND(G105&lt;&gt;"",M105&lt;&gt;""),M105-G105,"")</f>
        <v/>
      </c>
      <c r="BI105" s="58"/>
      <c r="BJ105" s="58"/>
      <c r="BL105" s="49" t="str">
        <f aca="false">IF(E105="","",IFERROR(IF(INDEX(Setup!$D$23:$D$32,MATCH(E105,Setup!$B$23:$B$32,0))="","Unmapped",INDEX(Setup!$D$23:$D$32,MATCH(E105,Setup!$B$23:$B$32,0))),"Unmapped"))</f>
        <v/>
      </c>
    </row>
    <row r="106" customFormat="false" ht="15" hidden="false" customHeight="true" outlineLevel="0" collapsed="false">
      <c r="A106" s="50"/>
      <c r="B106" s="50"/>
      <c r="C106" s="50"/>
      <c r="D106" s="50"/>
      <c r="E106" s="50"/>
      <c r="F106" s="50"/>
      <c r="G106" s="51"/>
      <c r="H106" s="51"/>
      <c r="I106" s="50"/>
      <c r="J106" s="50"/>
      <c r="K106" s="50"/>
      <c r="L106" s="51"/>
      <c r="M106" s="51"/>
      <c r="N106" s="50"/>
      <c r="O106" s="50"/>
      <c r="P106" s="51"/>
      <c r="Q106" s="50"/>
      <c r="R106" s="50"/>
      <c r="S106" s="51"/>
      <c r="T106" s="50"/>
      <c r="U106" s="50"/>
      <c r="V106" s="51"/>
      <c r="W106" s="50"/>
      <c r="X106" s="52"/>
      <c r="Y106" s="51"/>
      <c r="Z106" s="50"/>
      <c r="AA106" s="50"/>
      <c r="AB106" s="51"/>
      <c r="AC106" s="50"/>
      <c r="AD106" s="50"/>
      <c r="AE106" s="51"/>
      <c r="AF106" s="50"/>
      <c r="AG106" s="50"/>
      <c r="AH106" s="51"/>
      <c r="AI106" s="50"/>
      <c r="AJ106" s="50"/>
      <c r="AK106" s="51"/>
      <c r="AL106" s="50"/>
      <c r="AM106" s="50"/>
      <c r="AN106" s="51"/>
      <c r="AO106" s="50"/>
      <c r="AP106" s="50"/>
      <c r="AQ106" s="51"/>
      <c r="AR106" s="50"/>
      <c r="AS106" s="50"/>
      <c r="AT106" s="51"/>
      <c r="AU106" s="50"/>
      <c r="AV106" s="50"/>
      <c r="AW106" s="51"/>
      <c r="AX106" s="50"/>
      <c r="AY106" s="50"/>
      <c r="AZ106" s="51"/>
      <c r="BA106" s="50"/>
      <c r="BB106" s="50"/>
      <c r="BC106" s="51"/>
      <c r="BD106" s="50"/>
      <c r="BE106" s="50"/>
      <c r="BF106" s="53" t="n">
        <f aca="false">COUNTA(M106,P106,S106,V106,Y106,AB106,AE106,AH106,AK106,AN106,AQ106,AT106,AW106,AZ106,BC106)</f>
        <v>0</v>
      </c>
      <c r="BG106" s="54" t="str">
        <f aca="true">IF(BF106&gt;0,TODAY()-MAX(M106,P106,S106,V106,Y106,AB106,AE106,AH106,AK106,AN106,AQ106,AT106,AW106,AZ106,BC106),"")</f>
        <v/>
      </c>
      <c r="BH106" s="54" t="str">
        <f aca="false">IF(AND(G106&lt;&gt;"",M106&lt;&gt;""),M106-G106,"")</f>
        <v/>
      </c>
      <c r="BI106" s="51"/>
      <c r="BJ106" s="51"/>
      <c r="BK106" s="55"/>
      <c r="BL106" s="56" t="str">
        <f aca="false">IF(E106="","",IFERROR(IF(INDEX(Setup!$D$23:$D$32,MATCH(E106,Setup!$B$23:$B$32,0))="","Unmapped",INDEX(Setup!$D$23:$D$32,MATCH(E106,Setup!$B$23:$B$32,0))),"Unmapped"))</f>
        <v/>
      </c>
    </row>
    <row r="107" customFormat="false" ht="15" hidden="false" customHeight="true" outlineLevel="0" collapsed="false">
      <c r="A107" s="57"/>
      <c r="B107" s="57"/>
      <c r="C107" s="57"/>
      <c r="D107" s="57"/>
      <c r="E107" s="57"/>
      <c r="F107" s="57"/>
      <c r="G107" s="58"/>
      <c r="H107" s="58"/>
      <c r="I107" s="57"/>
      <c r="J107" s="57"/>
      <c r="K107" s="57"/>
      <c r="L107" s="58"/>
      <c r="M107" s="58"/>
      <c r="N107" s="57"/>
      <c r="O107" s="57"/>
      <c r="P107" s="58"/>
      <c r="Q107" s="57"/>
      <c r="R107" s="57"/>
      <c r="S107" s="58"/>
      <c r="T107" s="57"/>
      <c r="U107" s="57"/>
      <c r="V107" s="58"/>
      <c r="W107" s="57"/>
      <c r="X107" s="59"/>
      <c r="Y107" s="58"/>
      <c r="Z107" s="57"/>
      <c r="AA107" s="57"/>
      <c r="AB107" s="58"/>
      <c r="AC107" s="57"/>
      <c r="AD107" s="57"/>
      <c r="AE107" s="58"/>
      <c r="AF107" s="57"/>
      <c r="AG107" s="57"/>
      <c r="AH107" s="58"/>
      <c r="AI107" s="57"/>
      <c r="AJ107" s="57"/>
      <c r="AK107" s="58"/>
      <c r="AL107" s="57"/>
      <c r="AM107" s="57"/>
      <c r="AN107" s="58"/>
      <c r="AO107" s="57"/>
      <c r="AP107" s="57"/>
      <c r="AQ107" s="58"/>
      <c r="AR107" s="57"/>
      <c r="AS107" s="57"/>
      <c r="AT107" s="58"/>
      <c r="AU107" s="57"/>
      <c r="AV107" s="57"/>
      <c r="AW107" s="58"/>
      <c r="AX107" s="57"/>
      <c r="AY107" s="57"/>
      <c r="AZ107" s="58"/>
      <c r="BA107" s="57"/>
      <c r="BB107" s="57"/>
      <c r="BC107" s="58"/>
      <c r="BD107" s="57"/>
      <c r="BE107" s="57"/>
      <c r="BF107" s="47" t="n">
        <f aca="false">COUNTA(M107,P107,S107,V107,Y107,AB107,AE107,AH107,AK107,AN107,AQ107,AT107,AW107,AZ107,BC107)</f>
        <v>0</v>
      </c>
      <c r="BG107" s="48" t="str">
        <f aca="true">IF(BF107&gt;0,TODAY()-MAX(M107,P107,S107,V107,Y107,AB107,AE107,AH107,AK107,AN107,AQ107,AT107,AW107,AZ107,BC107),"")</f>
        <v/>
      </c>
      <c r="BH107" s="48" t="str">
        <f aca="false">IF(AND(G107&lt;&gt;"",M107&lt;&gt;""),M107-G107,"")</f>
        <v/>
      </c>
      <c r="BI107" s="58"/>
      <c r="BJ107" s="58"/>
      <c r="BL107" s="49" t="str">
        <f aca="false">IF(E107="","",IFERROR(IF(INDEX(Setup!$D$23:$D$32,MATCH(E107,Setup!$B$23:$B$32,0))="","Unmapped",INDEX(Setup!$D$23:$D$32,MATCH(E107,Setup!$B$23:$B$32,0))),"Unmapped"))</f>
        <v/>
      </c>
    </row>
    <row r="108" customFormat="false" ht="15" hidden="false" customHeight="true" outlineLevel="0" collapsed="false">
      <c r="A108" s="50"/>
      <c r="B108" s="50"/>
      <c r="C108" s="50"/>
      <c r="D108" s="50"/>
      <c r="E108" s="50"/>
      <c r="F108" s="50"/>
      <c r="G108" s="51"/>
      <c r="H108" s="51"/>
      <c r="I108" s="50"/>
      <c r="J108" s="50"/>
      <c r="K108" s="50"/>
      <c r="L108" s="51"/>
      <c r="M108" s="51"/>
      <c r="N108" s="50"/>
      <c r="O108" s="50"/>
      <c r="P108" s="51"/>
      <c r="Q108" s="50"/>
      <c r="R108" s="50"/>
      <c r="S108" s="51"/>
      <c r="T108" s="50"/>
      <c r="U108" s="50"/>
      <c r="V108" s="51"/>
      <c r="W108" s="50"/>
      <c r="X108" s="52"/>
      <c r="Y108" s="51"/>
      <c r="Z108" s="50"/>
      <c r="AA108" s="50"/>
      <c r="AB108" s="51"/>
      <c r="AC108" s="50"/>
      <c r="AD108" s="50"/>
      <c r="AE108" s="51"/>
      <c r="AF108" s="50"/>
      <c r="AG108" s="50"/>
      <c r="AH108" s="51"/>
      <c r="AI108" s="50"/>
      <c r="AJ108" s="50"/>
      <c r="AK108" s="51"/>
      <c r="AL108" s="50"/>
      <c r="AM108" s="50"/>
      <c r="AN108" s="51"/>
      <c r="AO108" s="50"/>
      <c r="AP108" s="50"/>
      <c r="AQ108" s="51"/>
      <c r="AR108" s="50"/>
      <c r="AS108" s="50"/>
      <c r="AT108" s="51"/>
      <c r="AU108" s="50"/>
      <c r="AV108" s="50"/>
      <c r="AW108" s="51"/>
      <c r="AX108" s="50"/>
      <c r="AY108" s="50"/>
      <c r="AZ108" s="51"/>
      <c r="BA108" s="50"/>
      <c r="BB108" s="50"/>
      <c r="BC108" s="51"/>
      <c r="BD108" s="50"/>
      <c r="BE108" s="50"/>
      <c r="BF108" s="53" t="n">
        <f aca="false">COUNTA(M108,P108,S108,V108,Y108,AB108,AE108,AH108,AK108,AN108,AQ108,AT108,AW108,AZ108,BC108)</f>
        <v>0</v>
      </c>
      <c r="BG108" s="54" t="str">
        <f aca="true">IF(BF108&gt;0,TODAY()-MAX(M108,P108,S108,V108,Y108,AB108,AE108,AH108,AK108,AN108,AQ108,AT108,AW108,AZ108,BC108),"")</f>
        <v/>
      </c>
      <c r="BH108" s="54" t="str">
        <f aca="false">IF(AND(G108&lt;&gt;"",M108&lt;&gt;""),M108-G108,"")</f>
        <v/>
      </c>
      <c r="BI108" s="51"/>
      <c r="BJ108" s="51"/>
      <c r="BK108" s="55"/>
      <c r="BL108" s="56" t="str">
        <f aca="false">IF(E108="","",IFERROR(IF(INDEX(Setup!$D$23:$D$32,MATCH(E108,Setup!$B$23:$B$32,0))="","Unmapped",INDEX(Setup!$D$23:$D$32,MATCH(E108,Setup!$B$23:$B$32,0))),"Unmapped"))</f>
        <v/>
      </c>
    </row>
    <row r="109" customFormat="false" ht="15" hidden="false" customHeight="true" outlineLevel="0" collapsed="false">
      <c r="A109" s="57"/>
      <c r="B109" s="57"/>
      <c r="C109" s="57"/>
      <c r="D109" s="57"/>
      <c r="E109" s="57"/>
      <c r="F109" s="57"/>
      <c r="G109" s="58"/>
      <c r="H109" s="58"/>
      <c r="I109" s="57"/>
      <c r="J109" s="57"/>
      <c r="K109" s="57"/>
      <c r="L109" s="58"/>
      <c r="M109" s="58"/>
      <c r="N109" s="57"/>
      <c r="O109" s="57"/>
      <c r="P109" s="58"/>
      <c r="Q109" s="57"/>
      <c r="R109" s="57"/>
      <c r="S109" s="58"/>
      <c r="T109" s="57"/>
      <c r="U109" s="57"/>
      <c r="V109" s="58"/>
      <c r="W109" s="57"/>
      <c r="X109" s="59"/>
      <c r="Y109" s="58"/>
      <c r="Z109" s="57"/>
      <c r="AA109" s="57"/>
      <c r="AB109" s="58"/>
      <c r="AC109" s="57"/>
      <c r="AD109" s="57"/>
      <c r="AE109" s="58"/>
      <c r="AF109" s="57"/>
      <c r="AG109" s="57"/>
      <c r="AH109" s="58"/>
      <c r="AI109" s="57"/>
      <c r="AJ109" s="57"/>
      <c r="AK109" s="58"/>
      <c r="AL109" s="57"/>
      <c r="AM109" s="57"/>
      <c r="AN109" s="58"/>
      <c r="AO109" s="57"/>
      <c r="AP109" s="57"/>
      <c r="AQ109" s="58"/>
      <c r="AR109" s="57"/>
      <c r="AS109" s="57"/>
      <c r="AT109" s="58"/>
      <c r="AU109" s="57"/>
      <c r="AV109" s="57"/>
      <c r="AW109" s="58"/>
      <c r="AX109" s="57"/>
      <c r="AY109" s="57"/>
      <c r="AZ109" s="58"/>
      <c r="BA109" s="57"/>
      <c r="BB109" s="57"/>
      <c r="BC109" s="58"/>
      <c r="BD109" s="57"/>
      <c r="BE109" s="57"/>
      <c r="BF109" s="47" t="n">
        <f aca="false">COUNTA(M109,P109,S109,V109,Y109,AB109,AE109,AH109,AK109,AN109,AQ109,AT109,AW109,AZ109,BC109)</f>
        <v>0</v>
      </c>
      <c r="BG109" s="48" t="str">
        <f aca="true">IF(BF109&gt;0,TODAY()-MAX(M109,P109,S109,V109,Y109,AB109,AE109,AH109,AK109,AN109,AQ109,AT109,AW109,AZ109,BC109),"")</f>
        <v/>
      </c>
      <c r="BH109" s="48" t="str">
        <f aca="false">IF(AND(G109&lt;&gt;"",M109&lt;&gt;""),M109-G109,"")</f>
        <v/>
      </c>
      <c r="BI109" s="58"/>
      <c r="BJ109" s="58"/>
      <c r="BL109" s="49" t="str">
        <f aca="false">IF(E109="","",IFERROR(IF(INDEX(Setup!$D$23:$D$32,MATCH(E109,Setup!$B$23:$B$32,0))="","Unmapped",INDEX(Setup!$D$23:$D$32,MATCH(E109,Setup!$B$23:$B$32,0))),"Unmapped"))</f>
        <v/>
      </c>
    </row>
    <row r="110" customFormat="false" ht="15" hidden="false" customHeight="true" outlineLevel="0" collapsed="false">
      <c r="A110" s="50"/>
      <c r="B110" s="50"/>
      <c r="C110" s="50"/>
      <c r="D110" s="50"/>
      <c r="E110" s="50"/>
      <c r="F110" s="50"/>
      <c r="G110" s="51"/>
      <c r="H110" s="51"/>
      <c r="I110" s="50"/>
      <c r="J110" s="50"/>
      <c r="K110" s="50"/>
      <c r="L110" s="51"/>
      <c r="M110" s="51"/>
      <c r="N110" s="50"/>
      <c r="O110" s="50"/>
      <c r="P110" s="51"/>
      <c r="Q110" s="50"/>
      <c r="R110" s="50"/>
      <c r="S110" s="51"/>
      <c r="T110" s="50"/>
      <c r="U110" s="50"/>
      <c r="V110" s="51"/>
      <c r="W110" s="50"/>
      <c r="X110" s="52"/>
      <c r="Y110" s="51"/>
      <c r="Z110" s="50"/>
      <c r="AA110" s="50"/>
      <c r="AB110" s="51"/>
      <c r="AC110" s="50"/>
      <c r="AD110" s="50"/>
      <c r="AE110" s="51"/>
      <c r="AF110" s="50"/>
      <c r="AG110" s="50"/>
      <c r="AH110" s="51"/>
      <c r="AI110" s="50"/>
      <c r="AJ110" s="50"/>
      <c r="AK110" s="51"/>
      <c r="AL110" s="50"/>
      <c r="AM110" s="50"/>
      <c r="AN110" s="51"/>
      <c r="AO110" s="50"/>
      <c r="AP110" s="50"/>
      <c r="AQ110" s="51"/>
      <c r="AR110" s="50"/>
      <c r="AS110" s="50"/>
      <c r="AT110" s="51"/>
      <c r="AU110" s="50"/>
      <c r="AV110" s="50"/>
      <c r="AW110" s="51"/>
      <c r="AX110" s="50"/>
      <c r="AY110" s="50"/>
      <c r="AZ110" s="51"/>
      <c r="BA110" s="50"/>
      <c r="BB110" s="50"/>
      <c r="BC110" s="51"/>
      <c r="BD110" s="50"/>
      <c r="BE110" s="50"/>
      <c r="BF110" s="53" t="n">
        <f aca="false">COUNTA(M110,P110,S110,V110,Y110,AB110,AE110,AH110,AK110,AN110,AQ110,AT110,AW110,AZ110,BC110)</f>
        <v>0</v>
      </c>
      <c r="BG110" s="54" t="str">
        <f aca="true">IF(BF110&gt;0,TODAY()-MAX(M110,P110,S110,V110,Y110,AB110,AE110,AH110,AK110,AN110,AQ110,AT110,AW110,AZ110,BC110),"")</f>
        <v/>
      </c>
      <c r="BH110" s="54" t="str">
        <f aca="false">IF(AND(G110&lt;&gt;"",M110&lt;&gt;""),M110-G110,"")</f>
        <v/>
      </c>
      <c r="BI110" s="51"/>
      <c r="BJ110" s="51"/>
      <c r="BK110" s="55"/>
      <c r="BL110" s="56" t="str">
        <f aca="false">IF(E110="","",IFERROR(IF(INDEX(Setup!$D$23:$D$32,MATCH(E110,Setup!$B$23:$B$32,0))="","Unmapped",INDEX(Setup!$D$23:$D$32,MATCH(E110,Setup!$B$23:$B$32,0))),"Unmapped"))</f>
        <v/>
      </c>
    </row>
    <row r="111" customFormat="false" ht="15" hidden="false" customHeight="true" outlineLevel="0" collapsed="false">
      <c r="A111" s="57"/>
      <c r="B111" s="57"/>
      <c r="C111" s="57"/>
      <c r="D111" s="57"/>
      <c r="E111" s="57"/>
      <c r="F111" s="57"/>
      <c r="G111" s="58"/>
      <c r="H111" s="58"/>
      <c r="I111" s="57"/>
      <c r="J111" s="57"/>
      <c r="K111" s="57"/>
      <c r="L111" s="58"/>
      <c r="M111" s="58"/>
      <c r="N111" s="57"/>
      <c r="O111" s="57"/>
      <c r="P111" s="58"/>
      <c r="Q111" s="57"/>
      <c r="R111" s="57"/>
      <c r="S111" s="58"/>
      <c r="T111" s="57"/>
      <c r="U111" s="57"/>
      <c r="V111" s="58"/>
      <c r="W111" s="57"/>
      <c r="X111" s="59"/>
      <c r="Y111" s="58"/>
      <c r="Z111" s="57"/>
      <c r="AA111" s="57"/>
      <c r="AB111" s="58"/>
      <c r="AC111" s="57"/>
      <c r="AD111" s="57"/>
      <c r="AE111" s="58"/>
      <c r="AF111" s="57"/>
      <c r="AG111" s="57"/>
      <c r="AH111" s="58"/>
      <c r="AI111" s="57"/>
      <c r="AJ111" s="57"/>
      <c r="AK111" s="58"/>
      <c r="AL111" s="57"/>
      <c r="AM111" s="57"/>
      <c r="AN111" s="58"/>
      <c r="AO111" s="57"/>
      <c r="AP111" s="57"/>
      <c r="AQ111" s="58"/>
      <c r="AR111" s="57"/>
      <c r="AS111" s="57"/>
      <c r="AT111" s="58"/>
      <c r="AU111" s="57"/>
      <c r="AV111" s="57"/>
      <c r="AW111" s="58"/>
      <c r="AX111" s="57"/>
      <c r="AY111" s="57"/>
      <c r="AZ111" s="58"/>
      <c r="BA111" s="57"/>
      <c r="BB111" s="57"/>
      <c r="BC111" s="58"/>
      <c r="BD111" s="57"/>
      <c r="BE111" s="57"/>
      <c r="BF111" s="47" t="n">
        <f aca="false">COUNTA(M111,P111,S111,V111,Y111,AB111,AE111,AH111,AK111,AN111,AQ111,AT111,AW111,AZ111,BC111)</f>
        <v>0</v>
      </c>
      <c r="BG111" s="48" t="str">
        <f aca="true">IF(BF111&gt;0,TODAY()-MAX(M111,P111,S111,V111,Y111,AB111,AE111,AH111,AK111,AN111,AQ111,AT111,AW111,AZ111,BC111),"")</f>
        <v/>
      </c>
      <c r="BH111" s="48" t="str">
        <f aca="false">IF(AND(G111&lt;&gt;"",M111&lt;&gt;""),M111-G111,"")</f>
        <v/>
      </c>
      <c r="BI111" s="58"/>
      <c r="BJ111" s="58"/>
      <c r="BL111" s="49" t="str">
        <f aca="false">IF(E111="","",IFERROR(IF(INDEX(Setup!$D$23:$D$32,MATCH(E111,Setup!$B$23:$B$32,0))="","Unmapped",INDEX(Setup!$D$23:$D$32,MATCH(E111,Setup!$B$23:$B$32,0))),"Unmapped"))</f>
        <v/>
      </c>
    </row>
    <row r="112" customFormat="false" ht="15" hidden="false" customHeight="true" outlineLevel="0" collapsed="false">
      <c r="A112" s="50"/>
      <c r="B112" s="50"/>
      <c r="C112" s="50"/>
      <c r="D112" s="50"/>
      <c r="E112" s="50"/>
      <c r="F112" s="50"/>
      <c r="G112" s="51"/>
      <c r="H112" s="51"/>
      <c r="I112" s="50"/>
      <c r="J112" s="50"/>
      <c r="K112" s="50"/>
      <c r="L112" s="51"/>
      <c r="M112" s="51"/>
      <c r="N112" s="50"/>
      <c r="O112" s="50"/>
      <c r="P112" s="51"/>
      <c r="Q112" s="50"/>
      <c r="R112" s="50"/>
      <c r="S112" s="51"/>
      <c r="T112" s="50"/>
      <c r="U112" s="50"/>
      <c r="V112" s="51"/>
      <c r="W112" s="50"/>
      <c r="X112" s="52"/>
      <c r="Y112" s="51"/>
      <c r="Z112" s="50"/>
      <c r="AA112" s="50"/>
      <c r="AB112" s="51"/>
      <c r="AC112" s="50"/>
      <c r="AD112" s="50"/>
      <c r="AE112" s="51"/>
      <c r="AF112" s="50"/>
      <c r="AG112" s="50"/>
      <c r="AH112" s="51"/>
      <c r="AI112" s="50"/>
      <c r="AJ112" s="50"/>
      <c r="AK112" s="51"/>
      <c r="AL112" s="50"/>
      <c r="AM112" s="50"/>
      <c r="AN112" s="51"/>
      <c r="AO112" s="50"/>
      <c r="AP112" s="50"/>
      <c r="AQ112" s="51"/>
      <c r="AR112" s="50"/>
      <c r="AS112" s="50"/>
      <c r="AT112" s="51"/>
      <c r="AU112" s="50"/>
      <c r="AV112" s="50"/>
      <c r="AW112" s="51"/>
      <c r="AX112" s="50"/>
      <c r="AY112" s="50"/>
      <c r="AZ112" s="51"/>
      <c r="BA112" s="50"/>
      <c r="BB112" s="50"/>
      <c r="BC112" s="51"/>
      <c r="BD112" s="50"/>
      <c r="BE112" s="50"/>
      <c r="BF112" s="53" t="n">
        <f aca="false">COUNTA(M112,P112,S112,V112,Y112,AB112,AE112,AH112,AK112,AN112,AQ112,AT112,AW112,AZ112,BC112)</f>
        <v>0</v>
      </c>
      <c r="BG112" s="54" t="str">
        <f aca="true">IF(BF112&gt;0,TODAY()-MAX(M112,P112,S112,V112,Y112,AB112,AE112,AH112,AK112,AN112,AQ112,AT112,AW112,AZ112,BC112),"")</f>
        <v/>
      </c>
      <c r="BH112" s="54" t="str">
        <f aca="false">IF(AND(G112&lt;&gt;"",M112&lt;&gt;""),M112-G112,"")</f>
        <v/>
      </c>
      <c r="BI112" s="51"/>
      <c r="BJ112" s="51"/>
      <c r="BK112" s="55"/>
      <c r="BL112" s="56" t="str">
        <f aca="false">IF(E112="","",IFERROR(IF(INDEX(Setup!$D$23:$D$32,MATCH(E112,Setup!$B$23:$B$32,0))="","Unmapped",INDEX(Setup!$D$23:$D$32,MATCH(E112,Setup!$B$23:$B$32,0))),"Unmapped"))</f>
        <v/>
      </c>
    </row>
    <row r="113" customFormat="false" ht="15" hidden="false" customHeight="true" outlineLevel="0" collapsed="false">
      <c r="A113" s="57"/>
      <c r="B113" s="57"/>
      <c r="C113" s="57"/>
      <c r="D113" s="57"/>
      <c r="E113" s="57"/>
      <c r="F113" s="57"/>
      <c r="G113" s="58"/>
      <c r="H113" s="58"/>
      <c r="I113" s="57"/>
      <c r="J113" s="57"/>
      <c r="K113" s="57"/>
      <c r="L113" s="58"/>
      <c r="M113" s="58"/>
      <c r="N113" s="57"/>
      <c r="O113" s="57"/>
      <c r="P113" s="58"/>
      <c r="Q113" s="57"/>
      <c r="R113" s="57"/>
      <c r="S113" s="58"/>
      <c r="T113" s="57"/>
      <c r="U113" s="57"/>
      <c r="V113" s="58"/>
      <c r="W113" s="57"/>
      <c r="X113" s="59"/>
      <c r="Y113" s="58"/>
      <c r="Z113" s="57"/>
      <c r="AA113" s="57"/>
      <c r="AB113" s="58"/>
      <c r="AC113" s="57"/>
      <c r="AD113" s="57"/>
      <c r="AE113" s="58"/>
      <c r="AF113" s="57"/>
      <c r="AG113" s="57"/>
      <c r="AH113" s="58"/>
      <c r="AI113" s="57"/>
      <c r="AJ113" s="57"/>
      <c r="AK113" s="58"/>
      <c r="AL113" s="57"/>
      <c r="AM113" s="57"/>
      <c r="AN113" s="58"/>
      <c r="AO113" s="57"/>
      <c r="AP113" s="57"/>
      <c r="AQ113" s="58"/>
      <c r="AR113" s="57"/>
      <c r="AS113" s="57"/>
      <c r="AT113" s="58"/>
      <c r="AU113" s="57"/>
      <c r="AV113" s="57"/>
      <c r="AW113" s="58"/>
      <c r="AX113" s="57"/>
      <c r="AY113" s="57"/>
      <c r="AZ113" s="58"/>
      <c r="BA113" s="57"/>
      <c r="BB113" s="57"/>
      <c r="BC113" s="58"/>
      <c r="BD113" s="57"/>
      <c r="BE113" s="57"/>
      <c r="BF113" s="47" t="n">
        <f aca="false">COUNTA(M113,P113,S113,V113,Y113,AB113,AE113,AH113,AK113,AN113,AQ113,AT113,AW113,AZ113,BC113)</f>
        <v>0</v>
      </c>
      <c r="BG113" s="48" t="str">
        <f aca="true">IF(BF113&gt;0,TODAY()-MAX(M113,P113,S113,V113,Y113,AB113,AE113,AH113,AK113,AN113,AQ113,AT113,AW113,AZ113,BC113),"")</f>
        <v/>
      </c>
      <c r="BH113" s="48" t="str">
        <f aca="false">IF(AND(G113&lt;&gt;"",M113&lt;&gt;""),M113-G113,"")</f>
        <v/>
      </c>
      <c r="BI113" s="58"/>
      <c r="BJ113" s="58"/>
      <c r="BL113" s="49" t="str">
        <f aca="false">IF(E113="","",IFERROR(IF(INDEX(Setup!$D$23:$D$32,MATCH(E113,Setup!$B$23:$B$32,0))="","Unmapped",INDEX(Setup!$D$23:$D$32,MATCH(E113,Setup!$B$23:$B$32,0))),"Unmapped"))</f>
        <v/>
      </c>
    </row>
    <row r="114" customFormat="false" ht="15" hidden="false" customHeight="true" outlineLevel="0" collapsed="false">
      <c r="A114" s="50"/>
      <c r="B114" s="50"/>
      <c r="C114" s="50"/>
      <c r="D114" s="50"/>
      <c r="E114" s="50"/>
      <c r="F114" s="50"/>
      <c r="G114" s="51"/>
      <c r="H114" s="51"/>
      <c r="I114" s="50"/>
      <c r="J114" s="50"/>
      <c r="K114" s="50"/>
      <c r="L114" s="51"/>
      <c r="M114" s="51"/>
      <c r="N114" s="50"/>
      <c r="O114" s="50"/>
      <c r="P114" s="51"/>
      <c r="Q114" s="50"/>
      <c r="R114" s="50"/>
      <c r="S114" s="51"/>
      <c r="T114" s="50"/>
      <c r="U114" s="50"/>
      <c r="V114" s="51"/>
      <c r="W114" s="50"/>
      <c r="X114" s="52"/>
      <c r="Y114" s="51"/>
      <c r="Z114" s="50"/>
      <c r="AA114" s="50"/>
      <c r="AB114" s="51"/>
      <c r="AC114" s="50"/>
      <c r="AD114" s="50"/>
      <c r="AE114" s="51"/>
      <c r="AF114" s="50"/>
      <c r="AG114" s="50"/>
      <c r="AH114" s="51"/>
      <c r="AI114" s="50"/>
      <c r="AJ114" s="50"/>
      <c r="AK114" s="51"/>
      <c r="AL114" s="50"/>
      <c r="AM114" s="50"/>
      <c r="AN114" s="51"/>
      <c r="AO114" s="50"/>
      <c r="AP114" s="50"/>
      <c r="AQ114" s="51"/>
      <c r="AR114" s="50"/>
      <c r="AS114" s="50"/>
      <c r="AT114" s="51"/>
      <c r="AU114" s="50"/>
      <c r="AV114" s="50"/>
      <c r="AW114" s="51"/>
      <c r="AX114" s="50"/>
      <c r="AY114" s="50"/>
      <c r="AZ114" s="51"/>
      <c r="BA114" s="50"/>
      <c r="BB114" s="50"/>
      <c r="BC114" s="51"/>
      <c r="BD114" s="50"/>
      <c r="BE114" s="50"/>
      <c r="BF114" s="53" t="n">
        <f aca="false">COUNTA(M114,P114,S114,V114,Y114,AB114,AE114,AH114,AK114,AN114,AQ114,AT114,AW114,AZ114,BC114)</f>
        <v>0</v>
      </c>
      <c r="BG114" s="54" t="str">
        <f aca="true">IF(BF114&gt;0,TODAY()-MAX(M114,P114,S114,V114,Y114,AB114,AE114,AH114,AK114,AN114,AQ114,AT114,AW114,AZ114,BC114),"")</f>
        <v/>
      </c>
      <c r="BH114" s="54" t="str">
        <f aca="false">IF(AND(G114&lt;&gt;"",M114&lt;&gt;""),M114-G114,"")</f>
        <v/>
      </c>
      <c r="BI114" s="51"/>
      <c r="BJ114" s="51"/>
      <c r="BK114" s="55"/>
      <c r="BL114" s="56" t="str">
        <f aca="false">IF(E114="","",IFERROR(IF(INDEX(Setup!$D$23:$D$32,MATCH(E114,Setup!$B$23:$B$32,0))="","Unmapped",INDEX(Setup!$D$23:$D$32,MATCH(E114,Setup!$B$23:$B$32,0))),"Unmapped"))</f>
        <v/>
      </c>
    </row>
    <row r="115" customFormat="false" ht="15" hidden="false" customHeight="true" outlineLevel="0" collapsed="false">
      <c r="A115" s="57"/>
      <c r="B115" s="57"/>
      <c r="C115" s="57"/>
      <c r="D115" s="57"/>
      <c r="E115" s="57"/>
      <c r="F115" s="57"/>
      <c r="G115" s="58"/>
      <c r="H115" s="58"/>
      <c r="I115" s="57"/>
      <c r="J115" s="57"/>
      <c r="K115" s="57"/>
      <c r="L115" s="58"/>
      <c r="M115" s="58"/>
      <c r="N115" s="57"/>
      <c r="O115" s="57"/>
      <c r="P115" s="58"/>
      <c r="Q115" s="57"/>
      <c r="R115" s="57"/>
      <c r="S115" s="58"/>
      <c r="T115" s="57"/>
      <c r="U115" s="57"/>
      <c r="V115" s="58"/>
      <c r="W115" s="57"/>
      <c r="X115" s="59"/>
      <c r="Y115" s="58"/>
      <c r="Z115" s="57"/>
      <c r="AA115" s="57"/>
      <c r="AB115" s="58"/>
      <c r="AC115" s="57"/>
      <c r="AD115" s="57"/>
      <c r="AE115" s="58"/>
      <c r="AF115" s="57"/>
      <c r="AG115" s="57"/>
      <c r="AH115" s="58"/>
      <c r="AI115" s="57"/>
      <c r="AJ115" s="57"/>
      <c r="AK115" s="58"/>
      <c r="AL115" s="57"/>
      <c r="AM115" s="57"/>
      <c r="AN115" s="58"/>
      <c r="AO115" s="57"/>
      <c r="AP115" s="57"/>
      <c r="AQ115" s="58"/>
      <c r="AR115" s="57"/>
      <c r="AS115" s="57"/>
      <c r="AT115" s="58"/>
      <c r="AU115" s="57"/>
      <c r="AV115" s="57"/>
      <c r="AW115" s="58"/>
      <c r="AX115" s="57"/>
      <c r="AY115" s="57"/>
      <c r="AZ115" s="58"/>
      <c r="BA115" s="57"/>
      <c r="BB115" s="57"/>
      <c r="BC115" s="58"/>
      <c r="BD115" s="57"/>
      <c r="BE115" s="57"/>
      <c r="BF115" s="47" t="n">
        <f aca="false">COUNTA(M115,P115,S115,V115,Y115,AB115,AE115,AH115,AK115,AN115,AQ115,AT115,AW115,AZ115,BC115)</f>
        <v>0</v>
      </c>
      <c r="BG115" s="48" t="str">
        <f aca="true">IF(BF115&gt;0,TODAY()-MAX(M115,P115,S115,V115,Y115,AB115,AE115,AH115,AK115,AN115,AQ115,AT115,AW115,AZ115,BC115),"")</f>
        <v/>
      </c>
      <c r="BH115" s="48" t="str">
        <f aca="false">IF(AND(G115&lt;&gt;"",M115&lt;&gt;""),M115-G115,"")</f>
        <v/>
      </c>
      <c r="BI115" s="58"/>
      <c r="BJ115" s="58"/>
      <c r="BL115" s="49" t="str">
        <f aca="false">IF(E115="","",IFERROR(IF(INDEX(Setup!$D$23:$D$32,MATCH(E115,Setup!$B$23:$B$32,0))="","Unmapped",INDEX(Setup!$D$23:$D$32,MATCH(E115,Setup!$B$23:$B$32,0))),"Unmapped"))</f>
        <v/>
      </c>
    </row>
    <row r="116" customFormat="false" ht="15" hidden="false" customHeight="true" outlineLevel="0" collapsed="false">
      <c r="A116" s="50"/>
      <c r="B116" s="50"/>
      <c r="C116" s="50"/>
      <c r="D116" s="50"/>
      <c r="E116" s="50"/>
      <c r="F116" s="50"/>
      <c r="G116" s="51"/>
      <c r="H116" s="51"/>
      <c r="I116" s="50"/>
      <c r="J116" s="50"/>
      <c r="K116" s="50"/>
      <c r="L116" s="51"/>
      <c r="M116" s="51"/>
      <c r="N116" s="50"/>
      <c r="O116" s="50"/>
      <c r="P116" s="51"/>
      <c r="Q116" s="50"/>
      <c r="R116" s="50"/>
      <c r="S116" s="51"/>
      <c r="T116" s="50"/>
      <c r="U116" s="50"/>
      <c r="V116" s="51"/>
      <c r="W116" s="50"/>
      <c r="X116" s="52"/>
      <c r="Y116" s="51"/>
      <c r="Z116" s="50"/>
      <c r="AA116" s="50"/>
      <c r="AB116" s="51"/>
      <c r="AC116" s="50"/>
      <c r="AD116" s="50"/>
      <c r="AE116" s="51"/>
      <c r="AF116" s="50"/>
      <c r="AG116" s="50"/>
      <c r="AH116" s="51"/>
      <c r="AI116" s="50"/>
      <c r="AJ116" s="50"/>
      <c r="AK116" s="51"/>
      <c r="AL116" s="50"/>
      <c r="AM116" s="50"/>
      <c r="AN116" s="51"/>
      <c r="AO116" s="50"/>
      <c r="AP116" s="50"/>
      <c r="AQ116" s="51"/>
      <c r="AR116" s="50"/>
      <c r="AS116" s="50"/>
      <c r="AT116" s="51"/>
      <c r="AU116" s="50"/>
      <c r="AV116" s="50"/>
      <c r="AW116" s="51"/>
      <c r="AX116" s="50"/>
      <c r="AY116" s="50"/>
      <c r="AZ116" s="51"/>
      <c r="BA116" s="50"/>
      <c r="BB116" s="50"/>
      <c r="BC116" s="51"/>
      <c r="BD116" s="50"/>
      <c r="BE116" s="50"/>
      <c r="BF116" s="53" t="n">
        <f aca="false">COUNTA(M116,P116,S116,V116,Y116,AB116,AE116,AH116,AK116,AN116,AQ116,AT116,AW116,AZ116,BC116)</f>
        <v>0</v>
      </c>
      <c r="BG116" s="54" t="str">
        <f aca="true">IF(BF116&gt;0,TODAY()-MAX(M116,P116,S116,V116,Y116,AB116,AE116,AH116,AK116,AN116,AQ116,AT116,AW116,AZ116,BC116),"")</f>
        <v/>
      </c>
      <c r="BH116" s="54" t="str">
        <f aca="false">IF(AND(G116&lt;&gt;"",M116&lt;&gt;""),M116-G116,"")</f>
        <v/>
      </c>
      <c r="BI116" s="51"/>
      <c r="BJ116" s="51"/>
      <c r="BK116" s="55"/>
      <c r="BL116" s="56" t="str">
        <f aca="false">IF(E116="","",IFERROR(IF(INDEX(Setup!$D$23:$D$32,MATCH(E116,Setup!$B$23:$B$32,0))="","Unmapped",INDEX(Setup!$D$23:$D$32,MATCH(E116,Setup!$B$23:$B$32,0))),"Unmapped"))</f>
        <v/>
      </c>
    </row>
    <row r="117" customFormat="false" ht="15" hidden="false" customHeight="true" outlineLevel="0" collapsed="false">
      <c r="A117" s="57"/>
      <c r="B117" s="57"/>
      <c r="C117" s="57"/>
      <c r="D117" s="57"/>
      <c r="E117" s="57"/>
      <c r="F117" s="57"/>
      <c r="G117" s="58"/>
      <c r="H117" s="58"/>
      <c r="I117" s="57"/>
      <c r="J117" s="57"/>
      <c r="K117" s="57"/>
      <c r="L117" s="58"/>
      <c r="M117" s="58"/>
      <c r="N117" s="57"/>
      <c r="O117" s="57"/>
      <c r="P117" s="58"/>
      <c r="Q117" s="57"/>
      <c r="R117" s="57"/>
      <c r="S117" s="58"/>
      <c r="T117" s="57"/>
      <c r="U117" s="57"/>
      <c r="V117" s="58"/>
      <c r="W117" s="57"/>
      <c r="X117" s="59"/>
      <c r="Y117" s="58"/>
      <c r="Z117" s="57"/>
      <c r="AA117" s="57"/>
      <c r="AB117" s="58"/>
      <c r="AC117" s="57"/>
      <c r="AD117" s="57"/>
      <c r="AE117" s="58"/>
      <c r="AF117" s="57"/>
      <c r="AG117" s="57"/>
      <c r="AH117" s="58"/>
      <c r="AI117" s="57"/>
      <c r="AJ117" s="57"/>
      <c r="AK117" s="58"/>
      <c r="AL117" s="57"/>
      <c r="AM117" s="57"/>
      <c r="AN117" s="58"/>
      <c r="AO117" s="57"/>
      <c r="AP117" s="57"/>
      <c r="AQ117" s="58"/>
      <c r="AR117" s="57"/>
      <c r="AS117" s="57"/>
      <c r="AT117" s="58"/>
      <c r="AU117" s="57"/>
      <c r="AV117" s="57"/>
      <c r="AW117" s="58"/>
      <c r="AX117" s="57"/>
      <c r="AY117" s="57"/>
      <c r="AZ117" s="58"/>
      <c r="BA117" s="57"/>
      <c r="BB117" s="57"/>
      <c r="BC117" s="58"/>
      <c r="BD117" s="57"/>
      <c r="BE117" s="57"/>
      <c r="BF117" s="47" t="n">
        <f aca="false">COUNTA(M117,P117,S117,V117,Y117,AB117,AE117,AH117,AK117,AN117,AQ117,AT117,AW117,AZ117,BC117)</f>
        <v>0</v>
      </c>
      <c r="BG117" s="48" t="str">
        <f aca="true">IF(BF117&gt;0,TODAY()-MAX(M117,P117,S117,V117,Y117,AB117,AE117,AH117,AK117,AN117,AQ117,AT117,AW117,AZ117,BC117),"")</f>
        <v/>
      </c>
      <c r="BH117" s="48" t="str">
        <f aca="false">IF(AND(G117&lt;&gt;"",M117&lt;&gt;""),M117-G117,"")</f>
        <v/>
      </c>
      <c r="BI117" s="58"/>
      <c r="BJ117" s="58"/>
      <c r="BL117" s="49" t="str">
        <f aca="false">IF(E117="","",IFERROR(IF(INDEX(Setup!$D$23:$D$32,MATCH(E117,Setup!$B$23:$B$32,0))="","Unmapped",INDEX(Setup!$D$23:$D$32,MATCH(E117,Setup!$B$23:$B$32,0))),"Unmapped"))</f>
        <v/>
      </c>
    </row>
    <row r="118" customFormat="false" ht="15" hidden="false" customHeight="true" outlineLevel="0" collapsed="false">
      <c r="A118" s="50"/>
      <c r="B118" s="50"/>
      <c r="C118" s="50"/>
      <c r="D118" s="50"/>
      <c r="E118" s="50"/>
      <c r="F118" s="50"/>
      <c r="G118" s="51"/>
      <c r="H118" s="51"/>
      <c r="I118" s="50"/>
      <c r="J118" s="50"/>
      <c r="K118" s="50"/>
      <c r="L118" s="51"/>
      <c r="M118" s="51"/>
      <c r="N118" s="50"/>
      <c r="O118" s="50"/>
      <c r="P118" s="51"/>
      <c r="Q118" s="50"/>
      <c r="R118" s="50"/>
      <c r="S118" s="51"/>
      <c r="T118" s="50"/>
      <c r="U118" s="50"/>
      <c r="V118" s="51"/>
      <c r="W118" s="50"/>
      <c r="X118" s="52"/>
      <c r="Y118" s="51"/>
      <c r="Z118" s="50"/>
      <c r="AA118" s="50"/>
      <c r="AB118" s="51"/>
      <c r="AC118" s="50"/>
      <c r="AD118" s="50"/>
      <c r="AE118" s="51"/>
      <c r="AF118" s="50"/>
      <c r="AG118" s="50"/>
      <c r="AH118" s="51"/>
      <c r="AI118" s="50"/>
      <c r="AJ118" s="50"/>
      <c r="AK118" s="51"/>
      <c r="AL118" s="50"/>
      <c r="AM118" s="50"/>
      <c r="AN118" s="51"/>
      <c r="AO118" s="50"/>
      <c r="AP118" s="50"/>
      <c r="AQ118" s="51"/>
      <c r="AR118" s="50"/>
      <c r="AS118" s="50"/>
      <c r="AT118" s="51"/>
      <c r="AU118" s="50"/>
      <c r="AV118" s="50"/>
      <c r="AW118" s="51"/>
      <c r="AX118" s="50"/>
      <c r="AY118" s="50"/>
      <c r="AZ118" s="51"/>
      <c r="BA118" s="50"/>
      <c r="BB118" s="50"/>
      <c r="BC118" s="51"/>
      <c r="BD118" s="50"/>
      <c r="BE118" s="50"/>
      <c r="BF118" s="53" t="n">
        <f aca="false">COUNTA(M118,P118,S118,V118,Y118,AB118,AE118,AH118,AK118,AN118,AQ118,AT118,AW118,AZ118,BC118)</f>
        <v>0</v>
      </c>
      <c r="BG118" s="54" t="str">
        <f aca="true">IF(BF118&gt;0,TODAY()-MAX(M118,P118,S118,V118,Y118,AB118,AE118,AH118,AK118,AN118,AQ118,AT118,AW118,AZ118,BC118),"")</f>
        <v/>
      </c>
      <c r="BH118" s="54" t="str">
        <f aca="false">IF(AND(G118&lt;&gt;"",M118&lt;&gt;""),M118-G118,"")</f>
        <v/>
      </c>
      <c r="BI118" s="51"/>
      <c r="BJ118" s="51"/>
      <c r="BK118" s="55"/>
      <c r="BL118" s="56" t="str">
        <f aca="false">IF(E118="","",IFERROR(IF(INDEX(Setup!$D$23:$D$32,MATCH(E118,Setup!$B$23:$B$32,0))="","Unmapped",INDEX(Setup!$D$23:$D$32,MATCH(E118,Setup!$B$23:$B$32,0))),"Unmapped"))</f>
        <v/>
      </c>
    </row>
    <row r="119" customFormat="false" ht="15" hidden="false" customHeight="true" outlineLevel="0" collapsed="false">
      <c r="A119" s="57"/>
      <c r="B119" s="57"/>
      <c r="C119" s="57"/>
      <c r="D119" s="57"/>
      <c r="E119" s="57"/>
      <c r="F119" s="57"/>
      <c r="G119" s="58"/>
      <c r="H119" s="58"/>
      <c r="I119" s="57"/>
      <c r="J119" s="57"/>
      <c r="K119" s="57"/>
      <c r="L119" s="58"/>
      <c r="M119" s="58"/>
      <c r="N119" s="57"/>
      <c r="O119" s="57"/>
      <c r="P119" s="58"/>
      <c r="Q119" s="57"/>
      <c r="R119" s="57"/>
      <c r="S119" s="58"/>
      <c r="T119" s="57"/>
      <c r="U119" s="57"/>
      <c r="V119" s="58"/>
      <c r="W119" s="57"/>
      <c r="X119" s="59"/>
      <c r="Y119" s="58"/>
      <c r="Z119" s="57"/>
      <c r="AA119" s="57"/>
      <c r="AB119" s="58"/>
      <c r="AC119" s="57"/>
      <c r="AD119" s="57"/>
      <c r="AE119" s="58"/>
      <c r="AF119" s="57"/>
      <c r="AG119" s="57"/>
      <c r="AH119" s="58"/>
      <c r="AI119" s="57"/>
      <c r="AJ119" s="57"/>
      <c r="AK119" s="58"/>
      <c r="AL119" s="57"/>
      <c r="AM119" s="57"/>
      <c r="AN119" s="58"/>
      <c r="AO119" s="57"/>
      <c r="AP119" s="57"/>
      <c r="AQ119" s="58"/>
      <c r="AR119" s="57"/>
      <c r="AS119" s="57"/>
      <c r="AT119" s="58"/>
      <c r="AU119" s="57"/>
      <c r="AV119" s="57"/>
      <c r="AW119" s="58"/>
      <c r="AX119" s="57"/>
      <c r="AY119" s="57"/>
      <c r="AZ119" s="58"/>
      <c r="BA119" s="57"/>
      <c r="BB119" s="57"/>
      <c r="BC119" s="58"/>
      <c r="BD119" s="57"/>
      <c r="BE119" s="57"/>
      <c r="BF119" s="47" t="n">
        <f aca="false">COUNTA(M119,P119,S119,V119,Y119,AB119,AE119,AH119,AK119,AN119,AQ119,AT119,AW119,AZ119,BC119)</f>
        <v>0</v>
      </c>
      <c r="BG119" s="48" t="str">
        <f aca="true">IF(BF119&gt;0,TODAY()-MAX(M119,P119,S119,V119,Y119,AB119,AE119,AH119,AK119,AN119,AQ119,AT119,AW119,AZ119,BC119),"")</f>
        <v/>
      </c>
      <c r="BH119" s="48" t="str">
        <f aca="false">IF(AND(G119&lt;&gt;"",M119&lt;&gt;""),M119-G119,"")</f>
        <v/>
      </c>
      <c r="BI119" s="58"/>
      <c r="BJ119" s="58"/>
      <c r="BL119" s="49" t="str">
        <f aca="false">IF(E119="","",IFERROR(IF(INDEX(Setup!$D$23:$D$32,MATCH(E119,Setup!$B$23:$B$32,0))="","Unmapped",INDEX(Setup!$D$23:$D$32,MATCH(E119,Setup!$B$23:$B$32,0))),"Unmapped"))</f>
        <v/>
      </c>
    </row>
    <row r="120" customFormat="false" ht="15" hidden="false" customHeight="true" outlineLevel="0" collapsed="false">
      <c r="A120" s="50"/>
      <c r="B120" s="50"/>
      <c r="C120" s="50"/>
      <c r="D120" s="50"/>
      <c r="E120" s="50"/>
      <c r="F120" s="50"/>
      <c r="G120" s="51"/>
      <c r="H120" s="51"/>
      <c r="I120" s="50"/>
      <c r="J120" s="50"/>
      <c r="K120" s="50"/>
      <c r="L120" s="51"/>
      <c r="M120" s="51"/>
      <c r="N120" s="50"/>
      <c r="O120" s="50"/>
      <c r="P120" s="51"/>
      <c r="Q120" s="50"/>
      <c r="R120" s="50"/>
      <c r="S120" s="51"/>
      <c r="T120" s="50"/>
      <c r="U120" s="50"/>
      <c r="V120" s="51"/>
      <c r="W120" s="50"/>
      <c r="X120" s="52"/>
      <c r="Y120" s="51"/>
      <c r="Z120" s="50"/>
      <c r="AA120" s="50"/>
      <c r="AB120" s="51"/>
      <c r="AC120" s="50"/>
      <c r="AD120" s="50"/>
      <c r="AE120" s="51"/>
      <c r="AF120" s="50"/>
      <c r="AG120" s="50"/>
      <c r="AH120" s="51"/>
      <c r="AI120" s="50"/>
      <c r="AJ120" s="50"/>
      <c r="AK120" s="51"/>
      <c r="AL120" s="50"/>
      <c r="AM120" s="50"/>
      <c r="AN120" s="51"/>
      <c r="AO120" s="50"/>
      <c r="AP120" s="50"/>
      <c r="AQ120" s="51"/>
      <c r="AR120" s="50"/>
      <c r="AS120" s="50"/>
      <c r="AT120" s="51"/>
      <c r="AU120" s="50"/>
      <c r="AV120" s="50"/>
      <c r="AW120" s="51"/>
      <c r="AX120" s="50"/>
      <c r="AY120" s="50"/>
      <c r="AZ120" s="51"/>
      <c r="BA120" s="50"/>
      <c r="BB120" s="50"/>
      <c r="BC120" s="51"/>
      <c r="BD120" s="50"/>
      <c r="BE120" s="50"/>
      <c r="BF120" s="53" t="n">
        <f aca="false">COUNTA(M120,P120,S120,V120,Y120,AB120,AE120,AH120,AK120,AN120,AQ120,AT120,AW120,AZ120,BC120)</f>
        <v>0</v>
      </c>
      <c r="BG120" s="54" t="str">
        <f aca="true">IF(BF120&gt;0,TODAY()-MAX(M120,P120,S120,V120,Y120,AB120,AE120,AH120,AK120,AN120,AQ120,AT120,AW120,AZ120,BC120),"")</f>
        <v/>
      </c>
      <c r="BH120" s="54" t="str">
        <f aca="false">IF(AND(G120&lt;&gt;"",M120&lt;&gt;""),M120-G120,"")</f>
        <v/>
      </c>
      <c r="BI120" s="51"/>
      <c r="BJ120" s="51"/>
      <c r="BK120" s="55"/>
      <c r="BL120" s="56" t="str">
        <f aca="false">IF(E120="","",IFERROR(IF(INDEX(Setup!$D$23:$D$32,MATCH(E120,Setup!$B$23:$B$32,0))="","Unmapped",INDEX(Setup!$D$23:$D$32,MATCH(E120,Setup!$B$23:$B$32,0))),"Unmapped"))</f>
        <v/>
      </c>
    </row>
    <row r="121" customFormat="false" ht="15" hidden="false" customHeight="true" outlineLevel="0" collapsed="false">
      <c r="A121" s="57"/>
      <c r="B121" s="57"/>
      <c r="C121" s="57"/>
      <c r="D121" s="57"/>
      <c r="E121" s="57"/>
      <c r="F121" s="57"/>
      <c r="G121" s="58"/>
      <c r="H121" s="58"/>
      <c r="I121" s="57"/>
      <c r="J121" s="57"/>
      <c r="K121" s="57"/>
      <c r="L121" s="58"/>
      <c r="M121" s="58"/>
      <c r="N121" s="57"/>
      <c r="O121" s="57"/>
      <c r="P121" s="58"/>
      <c r="Q121" s="57"/>
      <c r="R121" s="57"/>
      <c r="S121" s="58"/>
      <c r="T121" s="57"/>
      <c r="U121" s="57"/>
      <c r="V121" s="58"/>
      <c r="W121" s="57"/>
      <c r="X121" s="59"/>
      <c r="Y121" s="58"/>
      <c r="Z121" s="57"/>
      <c r="AA121" s="57"/>
      <c r="AB121" s="58"/>
      <c r="AC121" s="57"/>
      <c r="AD121" s="57"/>
      <c r="AE121" s="58"/>
      <c r="AF121" s="57"/>
      <c r="AG121" s="57"/>
      <c r="AH121" s="58"/>
      <c r="AI121" s="57"/>
      <c r="AJ121" s="57"/>
      <c r="AK121" s="58"/>
      <c r="AL121" s="57"/>
      <c r="AM121" s="57"/>
      <c r="AN121" s="58"/>
      <c r="AO121" s="57"/>
      <c r="AP121" s="57"/>
      <c r="AQ121" s="58"/>
      <c r="AR121" s="57"/>
      <c r="AS121" s="57"/>
      <c r="AT121" s="58"/>
      <c r="AU121" s="57"/>
      <c r="AV121" s="57"/>
      <c r="AW121" s="58"/>
      <c r="AX121" s="57"/>
      <c r="AY121" s="57"/>
      <c r="AZ121" s="58"/>
      <c r="BA121" s="57"/>
      <c r="BB121" s="57"/>
      <c r="BC121" s="58"/>
      <c r="BD121" s="57"/>
      <c r="BE121" s="57"/>
      <c r="BF121" s="47" t="n">
        <f aca="false">COUNTA(M121,P121,S121,V121,Y121,AB121,AE121,AH121,AK121,AN121,AQ121,AT121,AW121,AZ121,BC121)</f>
        <v>0</v>
      </c>
      <c r="BG121" s="48" t="str">
        <f aca="true">IF(BF121&gt;0,TODAY()-MAX(M121,P121,S121,V121,Y121,AB121,AE121,AH121,AK121,AN121,AQ121,AT121,AW121,AZ121,BC121),"")</f>
        <v/>
      </c>
      <c r="BH121" s="48" t="str">
        <f aca="false">IF(AND(G121&lt;&gt;"",M121&lt;&gt;""),M121-G121,"")</f>
        <v/>
      </c>
      <c r="BI121" s="58"/>
      <c r="BJ121" s="58"/>
      <c r="BL121" s="49" t="str">
        <f aca="false">IF(E121="","",IFERROR(IF(INDEX(Setup!$D$23:$D$32,MATCH(E121,Setup!$B$23:$B$32,0))="","Unmapped",INDEX(Setup!$D$23:$D$32,MATCH(E121,Setup!$B$23:$B$32,0))),"Unmapped"))</f>
        <v/>
      </c>
    </row>
    <row r="122" customFormat="false" ht="15" hidden="false" customHeight="true" outlineLevel="0" collapsed="false">
      <c r="A122" s="50"/>
      <c r="B122" s="50"/>
      <c r="C122" s="50"/>
      <c r="D122" s="50"/>
      <c r="E122" s="50"/>
      <c r="F122" s="50"/>
      <c r="G122" s="51"/>
      <c r="H122" s="51"/>
      <c r="I122" s="50"/>
      <c r="J122" s="50"/>
      <c r="K122" s="50"/>
      <c r="L122" s="51"/>
      <c r="M122" s="51"/>
      <c r="N122" s="50"/>
      <c r="O122" s="50"/>
      <c r="P122" s="51"/>
      <c r="Q122" s="50"/>
      <c r="R122" s="50"/>
      <c r="S122" s="51"/>
      <c r="T122" s="50"/>
      <c r="U122" s="50"/>
      <c r="V122" s="51"/>
      <c r="W122" s="50"/>
      <c r="X122" s="52"/>
      <c r="Y122" s="51"/>
      <c r="Z122" s="50"/>
      <c r="AA122" s="50"/>
      <c r="AB122" s="51"/>
      <c r="AC122" s="50"/>
      <c r="AD122" s="50"/>
      <c r="AE122" s="51"/>
      <c r="AF122" s="50"/>
      <c r="AG122" s="50"/>
      <c r="AH122" s="51"/>
      <c r="AI122" s="50"/>
      <c r="AJ122" s="50"/>
      <c r="AK122" s="51"/>
      <c r="AL122" s="50"/>
      <c r="AM122" s="50"/>
      <c r="AN122" s="51"/>
      <c r="AO122" s="50"/>
      <c r="AP122" s="50"/>
      <c r="AQ122" s="51"/>
      <c r="AR122" s="50"/>
      <c r="AS122" s="50"/>
      <c r="AT122" s="51"/>
      <c r="AU122" s="50"/>
      <c r="AV122" s="50"/>
      <c r="AW122" s="51"/>
      <c r="AX122" s="50"/>
      <c r="AY122" s="50"/>
      <c r="AZ122" s="51"/>
      <c r="BA122" s="50"/>
      <c r="BB122" s="50"/>
      <c r="BC122" s="51"/>
      <c r="BD122" s="50"/>
      <c r="BE122" s="50"/>
      <c r="BF122" s="53" t="n">
        <f aca="false">COUNTA(M122,P122,S122,V122,Y122,AB122,AE122,AH122,AK122,AN122,AQ122,AT122,AW122,AZ122,BC122)</f>
        <v>0</v>
      </c>
      <c r="BG122" s="54" t="str">
        <f aca="true">IF(BF122&gt;0,TODAY()-MAX(M122,P122,S122,V122,Y122,AB122,AE122,AH122,AK122,AN122,AQ122,AT122,AW122,AZ122,BC122),"")</f>
        <v/>
      </c>
      <c r="BH122" s="54" t="str">
        <f aca="false">IF(AND(G122&lt;&gt;"",M122&lt;&gt;""),M122-G122,"")</f>
        <v/>
      </c>
      <c r="BI122" s="51"/>
      <c r="BJ122" s="51"/>
      <c r="BK122" s="55"/>
      <c r="BL122" s="56" t="str">
        <f aca="false">IF(E122="","",IFERROR(IF(INDEX(Setup!$D$23:$D$32,MATCH(E122,Setup!$B$23:$B$32,0))="","Unmapped",INDEX(Setup!$D$23:$D$32,MATCH(E122,Setup!$B$23:$B$32,0))),"Unmapped"))</f>
        <v/>
      </c>
    </row>
    <row r="123" customFormat="false" ht="15" hidden="false" customHeight="true" outlineLevel="0" collapsed="false">
      <c r="A123" s="57"/>
      <c r="B123" s="57"/>
      <c r="C123" s="57"/>
      <c r="D123" s="57"/>
      <c r="E123" s="57"/>
      <c r="F123" s="57"/>
      <c r="G123" s="58"/>
      <c r="H123" s="58"/>
      <c r="I123" s="57"/>
      <c r="J123" s="57"/>
      <c r="K123" s="57"/>
      <c r="L123" s="58"/>
      <c r="M123" s="58"/>
      <c r="N123" s="57"/>
      <c r="O123" s="57"/>
      <c r="P123" s="58"/>
      <c r="Q123" s="57"/>
      <c r="R123" s="57"/>
      <c r="S123" s="58"/>
      <c r="T123" s="57"/>
      <c r="U123" s="57"/>
      <c r="V123" s="58"/>
      <c r="W123" s="57"/>
      <c r="X123" s="59"/>
      <c r="Y123" s="58"/>
      <c r="Z123" s="57"/>
      <c r="AA123" s="57"/>
      <c r="AB123" s="58"/>
      <c r="AC123" s="57"/>
      <c r="AD123" s="57"/>
      <c r="AE123" s="58"/>
      <c r="AF123" s="57"/>
      <c r="AG123" s="57"/>
      <c r="AH123" s="58"/>
      <c r="AI123" s="57"/>
      <c r="AJ123" s="57"/>
      <c r="AK123" s="58"/>
      <c r="AL123" s="57"/>
      <c r="AM123" s="57"/>
      <c r="AN123" s="58"/>
      <c r="AO123" s="57"/>
      <c r="AP123" s="57"/>
      <c r="AQ123" s="58"/>
      <c r="AR123" s="57"/>
      <c r="AS123" s="57"/>
      <c r="AT123" s="58"/>
      <c r="AU123" s="57"/>
      <c r="AV123" s="57"/>
      <c r="AW123" s="58"/>
      <c r="AX123" s="57"/>
      <c r="AY123" s="57"/>
      <c r="AZ123" s="58"/>
      <c r="BA123" s="57"/>
      <c r="BB123" s="57"/>
      <c r="BC123" s="58"/>
      <c r="BD123" s="57"/>
      <c r="BE123" s="57"/>
      <c r="BF123" s="47" t="n">
        <f aca="false">COUNTA(M123,P123,S123,V123,Y123,AB123,AE123,AH123,AK123,AN123,AQ123,AT123,AW123,AZ123,BC123)</f>
        <v>0</v>
      </c>
      <c r="BG123" s="48" t="str">
        <f aca="true">IF(BF123&gt;0,TODAY()-MAX(M123,P123,S123,V123,Y123,AB123,AE123,AH123,AK123,AN123,AQ123,AT123,AW123,AZ123,BC123),"")</f>
        <v/>
      </c>
      <c r="BH123" s="48" t="str">
        <f aca="false">IF(AND(G123&lt;&gt;"",M123&lt;&gt;""),M123-G123,"")</f>
        <v/>
      </c>
      <c r="BI123" s="58"/>
      <c r="BJ123" s="58"/>
      <c r="BL123" s="49" t="str">
        <f aca="false">IF(E123="","",IFERROR(IF(INDEX(Setup!$D$23:$D$32,MATCH(E123,Setup!$B$23:$B$32,0))="","Unmapped",INDEX(Setup!$D$23:$D$32,MATCH(E123,Setup!$B$23:$B$32,0))),"Unmapped"))</f>
        <v/>
      </c>
    </row>
    <row r="124" customFormat="false" ht="15" hidden="false" customHeight="true" outlineLevel="0" collapsed="false">
      <c r="A124" s="50"/>
      <c r="B124" s="50"/>
      <c r="C124" s="50"/>
      <c r="D124" s="50"/>
      <c r="E124" s="50"/>
      <c r="F124" s="50"/>
      <c r="G124" s="51"/>
      <c r="H124" s="51"/>
      <c r="I124" s="50"/>
      <c r="J124" s="50"/>
      <c r="K124" s="50"/>
      <c r="L124" s="51"/>
      <c r="M124" s="51"/>
      <c r="N124" s="50"/>
      <c r="O124" s="50"/>
      <c r="P124" s="51"/>
      <c r="Q124" s="50"/>
      <c r="R124" s="50"/>
      <c r="S124" s="51"/>
      <c r="T124" s="50"/>
      <c r="U124" s="50"/>
      <c r="V124" s="51"/>
      <c r="W124" s="50"/>
      <c r="X124" s="52"/>
      <c r="Y124" s="51"/>
      <c r="Z124" s="50"/>
      <c r="AA124" s="50"/>
      <c r="AB124" s="51"/>
      <c r="AC124" s="50"/>
      <c r="AD124" s="50"/>
      <c r="AE124" s="51"/>
      <c r="AF124" s="50"/>
      <c r="AG124" s="50"/>
      <c r="AH124" s="51"/>
      <c r="AI124" s="50"/>
      <c r="AJ124" s="50"/>
      <c r="AK124" s="51"/>
      <c r="AL124" s="50"/>
      <c r="AM124" s="50"/>
      <c r="AN124" s="51"/>
      <c r="AO124" s="50"/>
      <c r="AP124" s="50"/>
      <c r="AQ124" s="51"/>
      <c r="AR124" s="50"/>
      <c r="AS124" s="50"/>
      <c r="AT124" s="51"/>
      <c r="AU124" s="50"/>
      <c r="AV124" s="50"/>
      <c r="AW124" s="51"/>
      <c r="AX124" s="50"/>
      <c r="AY124" s="50"/>
      <c r="AZ124" s="51"/>
      <c r="BA124" s="50"/>
      <c r="BB124" s="50"/>
      <c r="BC124" s="51"/>
      <c r="BD124" s="50"/>
      <c r="BE124" s="50"/>
      <c r="BF124" s="53" t="n">
        <f aca="false">COUNTA(M124,P124,S124,V124,Y124,AB124,AE124,AH124,AK124,AN124,AQ124,AT124,AW124,AZ124,BC124)</f>
        <v>0</v>
      </c>
      <c r="BG124" s="54" t="str">
        <f aca="true">IF(BF124&gt;0,TODAY()-MAX(M124,P124,S124,V124,Y124,AB124,AE124,AH124,AK124,AN124,AQ124,AT124,AW124,AZ124,BC124),"")</f>
        <v/>
      </c>
      <c r="BH124" s="54" t="str">
        <f aca="false">IF(AND(G124&lt;&gt;"",M124&lt;&gt;""),M124-G124,"")</f>
        <v/>
      </c>
      <c r="BI124" s="51"/>
      <c r="BJ124" s="51"/>
      <c r="BK124" s="55"/>
      <c r="BL124" s="56" t="str">
        <f aca="false">IF(E124="","",IFERROR(IF(INDEX(Setup!$D$23:$D$32,MATCH(E124,Setup!$B$23:$B$32,0))="","Unmapped",INDEX(Setup!$D$23:$D$32,MATCH(E124,Setup!$B$23:$B$32,0))),"Unmapped"))</f>
        <v/>
      </c>
    </row>
    <row r="125" customFormat="false" ht="15" hidden="false" customHeight="true" outlineLevel="0" collapsed="false">
      <c r="A125" s="57"/>
      <c r="B125" s="57"/>
      <c r="C125" s="57"/>
      <c r="D125" s="57"/>
      <c r="E125" s="57"/>
      <c r="F125" s="57"/>
      <c r="G125" s="58"/>
      <c r="H125" s="58"/>
      <c r="I125" s="57"/>
      <c r="J125" s="57"/>
      <c r="K125" s="57"/>
      <c r="L125" s="58"/>
      <c r="M125" s="58"/>
      <c r="N125" s="57"/>
      <c r="O125" s="57"/>
      <c r="P125" s="58"/>
      <c r="Q125" s="57"/>
      <c r="R125" s="57"/>
      <c r="S125" s="58"/>
      <c r="T125" s="57"/>
      <c r="U125" s="57"/>
      <c r="V125" s="58"/>
      <c r="W125" s="57"/>
      <c r="X125" s="59"/>
      <c r="Y125" s="58"/>
      <c r="Z125" s="57"/>
      <c r="AA125" s="57"/>
      <c r="AB125" s="58"/>
      <c r="AC125" s="57"/>
      <c r="AD125" s="57"/>
      <c r="AE125" s="58"/>
      <c r="AF125" s="57"/>
      <c r="AG125" s="57"/>
      <c r="AH125" s="58"/>
      <c r="AI125" s="57"/>
      <c r="AJ125" s="57"/>
      <c r="AK125" s="58"/>
      <c r="AL125" s="57"/>
      <c r="AM125" s="57"/>
      <c r="AN125" s="58"/>
      <c r="AO125" s="57"/>
      <c r="AP125" s="57"/>
      <c r="AQ125" s="58"/>
      <c r="AR125" s="57"/>
      <c r="AS125" s="57"/>
      <c r="AT125" s="58"/>
      <c r="AU125" s="57"/>
      <c r="AV125" s="57"/>
      <c r="AW125" s="58"/>
      <c r="AX125" s="57"/>
      <c r="AY125" s="57"/>
      <c r="AZ125" s="58"/>
      <c r="BA125" s="57"/>
      <c r="BB125" s="57"/>
      <c r="BC125" s="58"/>
      <c r="BD125" s="57"/>
      <c r="BE125" s="57"/>
      <c r="BF125" s="47" t="n">
        <f aca="false">COUNTA(M125,P125,S125,V125,Y125,AB125,AE125,AH125,AK125,AN125,AQ125,AT125,AW125,AZ125,BC125)</f>
        <v>0</v>
      </c>
      <c r="BG125" s="48" t="str">
        <f aca="true">IF(BF125&gt;0,TODAY()-MAX(M125,P125,S125,V125,Y125,AB125,AE125,AH125,AK125,AN125,AQ125,AT125,AW125,AZ125,BC125),"")</f>
        <v/>
      </c>
      <c r="BH125" s="48" t="str">
        <f aca="false">IF(AND(G125&lt;&gt;"",M125&lt;&gt;""),M125-G125,"")</f>
        <v/>
      </c>
      <c r="BI125" s="58"/>
      <c r="BJ125" s="58"/>
      <c r="BL125" s="49" t="str">
        <f aca="false">IF(E125="","",IFERROR(IF(INDEX(Setup!$D$23:$D$32,MATCH(E125,Setup!$B$23:$B$32,0))="","Unmapped",INDEX(Setup!$D$23:$D$32,MATCH(E125,Setup!$B$23:$B$32,0))),"Unmapped"))</f>
        <v/>
      </c>
    </row>
    <row r="126" customFormat="false" ht="15" hidden="false" customHeight="true" outlineLevel="0" collapsed="false">
      <c r="A126" s="50"/>
      <c r="B126" s="50"/>
      <c r="C126" s="50"/>
      <c r="D126" s="50"/>
      <c r="E126" s="50"/>
      <c r="F126" s="50"/>
      <c r="G126" s="51"/>
      <c r="H126" s="51"/>
      <c r="I126" s="50"/>
      <c r="J126" s="50"/>
      <c r="K126" s="50"/>
      <c r="L126" s="51"/>
      <c r="M126" s="51"/>
      <c r="N126" s="50"/>
      <c r="O126" s="50"/>
      <c r="P126" s="51"/>
      <c r="Q126" s="50"/>
      <c r="R126" s="50"/>
      <c r="S126" s="51"/>
      <c r="T126" s="50"/>
      <c r="U126" s="50"/>
      <c r="V126" s="51"/>
      <c r="W126" s="50"/>
      <c r="X126" s="52"/>
      <c r="Y126" s="51"/>
      <c r="Z126" s="50"/>
      <c r="AA126" s="50"/>
      <c r="AB126" s="51"/>
      <c r="AC126" s="50"/>
      <c r="AD126" s="50"/>
      <c r="AE126" s="51"/>
      <c r="AF126" s="50"/>
      <c r="AG126" s="50"/>
      <c r="AH126" s="51"/>
      <c r="AI126" s="50"/>
      <c r="AJ126" s="50"/>
      <c r="AK126" s="51"/>
      <c r="AL126" s="50"/>
      <c r="AM126" s="50"/>
      <c r="AN126" s="51"/>
      <c r="AO126" s="50"/>
      <c r="AP126" s="50"/>
      <c r="AQ126" s="51"/>
      <c r="AR126" s="50"/>
      <c r="AS126" s="50"/>
      <c r="AT126" s="51"/>
      <c r="AU126" s="50"/>
      <c r="AV126" s="50"/>
      <c r="AW126" s="51"/>
      <c r="AX126" s="50"/>
      <c r="AY126" s="50"/>
      <c r="AZ126" s="51"/>
      <c r="BA126" s="50"/>
      <c r="BB126" s="50"/>
      <c r="BC126" s="51"/>
      <c r="BD126" s="50"/>
      <c r="BE126" s="50"/>
      <c r="BF126" s="53" t="n">
        <f aca="false">COUNTA(M126,P126,S126,V126,Y126,AB126,AE126,AH126,AK126,AN126,AQ126,AT126,AW126,AZ126,BC126)</f>
        <v>0</v>
      </c>
      <c r="BG126" s="54" t="str">
        <f aca="true">IF(BF126&gt;0,TODAY()-MAX(M126,P126,S126,V126,Y126,AB126,AE126,AH126,AK126,AN126,AQ126,AT126,AW126,AZ126,BC126),"")</f>
        <v/>
      </c>
      <c r="BH126" s="54" t="str">
        <f aca="false">IF(AND(G126&lt;&gt;"",M126&lt;&gt;""),M126-G126,"")</f>
        <v/>
      </c>
      <c r="BI126" s="51"/>
      <c r="BJ126" s="51"/>
      <c r="BK126" s="55"/>
      <c r="BL126" s="56" t="str">
        <f aca="false">IF(E126="","",IFERROR(IF(INDEX(Setup!$D$23:$D$32,MATCH(E126,Setup!$B$23:$B$32,0))="","Unmapped",INDEX(Setup!$D$23:$D$32,MATCH(E126,Setup!$B$23:$B$32,0))),"Unmapped"))</f>
        <v/>
      </c>
    </row>
    <row r="127" customFormat="false" ht="15" hidden="false" customHeight="true" outlineLevel="0" collapsed="false">
      <c r="A127" s="57"/>
      <c r="B127" s="57"/>
      <c r="C127" s="57"/>
      <c r="D127" s="57"/>
      <c r="E127" s="57"/>
      <c r="F127" s="57"/>
      <c r="G127" s="58"/>
      <c r="H127" s="58"/>
      <c r="I127" s="57"/>
      <c r="J127" s="57"/>
      <c r="K127" s="57"/>
      <c r="L127" s="58"/>
      <c r="M127" s="58"/>
      <c r="N127" s="57"/>
      <c r="O127" s="57"/>
      <c r="P127" s="58"/>
      <c r="Q127" s="57"/>
      <c r="R127" s="57"/>
      <c r="S127" s="58"/>
      <c r="T127" s="57"/>
      <c r="U127" s="57"/>
      <c r="V127" s="58"/>
      <c r="W127" s="57"/>
      <c r="X127" s="59"/>
      <c r="Y127" s="58"/>
      <c r="Z127" s="57"/>
      <c r="AA127" s="57"/>
      <c r="AB127" s="58"/>
      <c r="AC127" s="57"/>
      <c r="AD127" s="57"/>
      <c r="AE127" s="58"/>
      <c r="AF127" s="57"/>
      <c r="AG127" s="57"/>
      <c r="AH127" s="58"/>
      <c r="AI127" s="57"/>
      <c r="AJ127" s="57"/>
      <c r="AK127" s="58"/>
      <c r="AL127" s="57"/>
      <c r="AM127" s="57"/>
      <c r="AN127" s="58"/>
      <c r="AO127" s="57"/>
      <c r="AP127" s="57"/>
      <c r="AQ127" s="58"/>
      <c r="AR127" s="57"/>
      <c r="AS127" s="57"/>
      <c r="AT127" s="58"/>
      <c r="AU127" s="57"/>
      <c r="AV127" s="57"/>
      <c r="AW127" s="58"/>
      <c r="AX127" s="57"/>
      <c r="AY127" s="57"/>
      <c r="AZ127" s="58"/>
      <c r="BA127" s="57"/>
      <c r="BB127" s="57"/>
      <c r="BC127" s="58"/>
      <c r="BD127" s="57"/>
      <c r="BE127" s="57"/>
      <c r="BF127" s="47" t="n">
        <f aca="false">COUNTA(M127,P127,S127,V127,Y127,AB127,AE127,AH127,AK127,AN127,AQ127,AT127,AW127,AZ127,BC127)</f>
        <v>0</v>
      </c>
      <c r="BG127" s="48" t="str">
        <f aca="true">IF(BF127&gt;0,TODAY()-MAX(M127,P127,S127,V127,Y127,AB127,AE127,AH127,AK127,AN127,AQ127,AT127,AW127,AZ127,BC127),"")</f>
        <v/>
      </c>
      <c r="BH127" s="48" t="str">
        <f aca="false">IF(AND(G127&lt;&gt;"",M127&lt;&gt;""),M127-G127,"")</f>
        <v/>
      </c>
      <c r="BI127" s="58"/>
      <c r="BJ127" s="58"/>
      <c r="BL127" s="49" t="str">
        <f aca="false">IF(E127="","",IFERROR(IF(INDEX(Setup!$D$23:$D$32,MATCH(E127,Setup!$B$23:$B$32,0))="","Unmapped",INDEX(Setup!$D$23:$D$32,MATCH(E127,Setup!$B$23:$B$32,0))),"Unmapped"))</f>
        <v/>
      </c>
    </row>
    <row r="128" customFormat="false" ht="15" hidden="false" customHeight="true" outlineLevel="0" collapsed="false">
      <c r="A128" s="50"/>
      <c r="B128" s="50"/>
      <c r="C128" s="50"/>
      <c r="D128" s="50"/>
      <c r="E128" s="50"/>
      <c r="F128" s="50"/>
      <c r="G128" s="51"/>
      <c r="H128" s="51"/>
      <c r="I128" s="50"/>
      <c r="J128" s="50"/>
      <c r="K128" s="50"/>
      <c r="L128" s="51"/>
      <c r="M128" s="51"/>
      <c r="N128" s="50"/>
      <c r="O128" s="50"/>
      <c r="P128" s="51"/>
      <c r="Q128" s="50"/>
      <c r="R128" s="50"/>
      <c r="S128" s="51"/>
      <c r="T128" s="50"/>
      <c r="U128" s="50"/>
      <c r="V128" s="51"/>
      <c r="W128" s="50"/>
      <c r="X128" s="52"/>
      <c r="Y128" s="51"/>
      <c r="Z128" s="50"/>
      <c r="AA128" s="50"/>
      <c r="AB128" s="51"/>
      <c r="AC128" s="50"/>
      <c r="AD128" s="50"/>
      <c r="AE128" s="51"/>
      <c r="AF128" s="50"/>
      <c r="AG128" s="50"/>
      <c r="AH128" s="51"/>
      <c r="AI128" s="50"/>
      <c r="AJ128" s="50"/>
      <c r="AK128" s="51"/>
      <c r="AL128" s="50"/>
      <c r="AM128" s="50"/>
      <c r="AN128" s="51"/>
      <c r="AO128" s="50"/>
      <c r="AP128" s="50"/>
      <c r="AQ128" s="51"/>
      <c r="AR128" s="50"/>
      <c r="AS128" s="50"/>
      <c r="AT128" s="51"/>
      <c r="AU128" s="50"/>
      <c r="AV128" s="50"/>
      <c r="AW128" s="51"/>
      <c r="AX128" s="50"/>
      <c r="AY128" s="50"/>
      <c r="AZ128" s="51"/>
      <c r="BA128" s="50"/>
      <c r="BB128" s="50"/>
      <c r="BC128" s="51"/>
      <c r="BD128" s="50"/>
      <c r="BE128" s="50"/>
      <c r="BF128" s="53" t="n">
        <f aca="false">COUNTA(M128,P128,S128,V128,Y128,AB128,AE128,AH128,AK128,AN128,AQ128,AT128,AW128,AZ128,BC128)</f>
        <v>0</v>
      </c>
      <c r="BG128" s="54" t="str">
        <f aca="true">IF(BF128&gt;0,TODAY()-MAX(M128,P128,S128,V128,Y128,AB128,AE128,AH128,AK128,AN128,AQ128,AT128,AW128,AZ128,BC128),"")</f>
        <v/>
      </c>
      <c r="BH128" s="54" t="str">
        <f aca="false">IF(AND(G128&lt;&gt;"",M128&lt;&gt;""),M128-G128,"")</f>
        <v/>
      </c>
      <c r="BI128" s="51"/>
      <c r="BJ128" s="51"/>
      <c r="BK128" s="55"/>
      <c r="BL128" s="56" t="str">
        <f aca="false">IF(E128="","",IFERROR(IF(INDEX(Setup!$D$23:$D$32,MATCH(E128,Setup!$B$23:$B$32,0))="","Unmapped",INDEX(Setup!$D$23:$D$32,MATCH(E128,Setup!$B$23:$B$32,0))),"Unmapped"))</f>
        <v/>
      </c>
    </row>
    <row r="129" customFormat="false" ht="15" hidden="false" customHeight="true" outlineLevel="0" collapsed="false">
      <c r="A129" s="57"/>
      <c r="B129" s="57"/>
      <c r="C129" s="57"/>
      <c r="D129" s="57"/>
      <c r="E129" s="57"/>
      <c r="F129" s="57"/>
      <c r="G129" s="58"/>
      <c r="H129" s="58"/>
      <c r="I129" s="57"/>
      <c r="J129" s="57"/>
      <c r="K129" s="57"/>
      <c r="L129" s="58"/>
      <c r="M129" s="58"/>
      <c r="N129" s="57"/>
      <c r="O129" s="57"/>
      <c r="P129" s="58"/>
      <c r="Q129" s="57"/>
      <c r="R129" s="57"/>
      <c r="S129" s="58"/>
      <c r="T129" s="57"/>
      <c r="U129" s="57"/>
      <c r="V129" s="58"/>
      <c r="W129" s="57"/>
      <c r="X129" s="59"/>
      <c r="Y129" s="58"/>
      <c r="Z129" s="57"/>
      <c r="AA129" s="57"/>
      <c r="AB129" s="58"/>
      <c r="AC129" s="57"/>
      <c r="AD129" s="57"/>
      <c r="AE129" s="58"/>
      <c r="AF129" s="57"/>
      <c r="AG129" s="57"/>
      <c r="AH129" s="58"/>
      <c r="AI129" s="57"/>
      <c r="AJ129" s="57"/>
      <c r="AK129" s="58"/>
      <c r="AL129" s="57"/>
      <c r="AM129" s="57"/>
      <c r="AN129" s="58"/>
      <c r="AO129" s="57"/>
      <c r="AP129" s="57"/>
      <c r="AQ129" s="58"/>
      <c r="AR129" s="57"/>
      <c r="AS129" s="57"/>
      <c r="AT129" s="58"/>
      <c r="AU129" s="57"/>
      <c r="AV129" s="57"/>
      <c r="AW129" s="58"/>
      <c r="AX129" s="57"/>
      <c r="AY129" s="57"/>
      <c r="AZ129" s="58"/>
      <c r="BA129" s="57"/>
      <c r="BB129" s="57"/>
      <c r="BC129" s="58"/>
      <c r="BD129" s="57"/>
      <c r="BE129" s="57"/>
      <c r="BF129" s="47" t="n">
        <f aca="false">COUNTA(M129,P129,S129,V129,Y129,AB129,AE129,AH129,AK129,AN129,AQ129,AT129,AW129,AZ129,BC129)</f>
        <v>0</v>
      </c>
      <c r="BG129" s="48" t="str">
        <f aca="true">IF(BF129&gt;0,TODAY()-MAX(M129,P129,S129,V129,Y129,AB129,AE129,AH129,AK129,AN129,AQ129,AT129,AW129,AZ129,BC129),"")</f>
        <v/>
      </c>
      <c r="BH129" s="48" t="str">
        <f aca="false">IF(AND(G129&lt;&gt;"",M129&lt;&gt;""),M129-G129,"")</f>
        <v/>
      </c>
      <c r="BI129" s="58"/>
      <c r="BJ129" s="58"/>
      <c r="BL129" s="49" t="str">
        <f aca="false">IF(E129="","",IFERROR(IF(INDEX(Setup!$D$23:$D$32,MATCH(E129,Setup!$B$23:$B$32,0))="","Unmapped",INDEX(Setup!$D$23:$D$32,MATCH(E129,Setup!$B$23:$B$32,0))),"Unmapped"))</f>
        <v/>
      </c>
    </row>
    <row r="130" customFormat="false" ht="15" hidden="false" customHeight="true" outlineLevel="0" collapsed="false">
      <c r="A130" s="50"/>
      <c r="B130" s="50"/>
      <c r="C130" s="50"/>
      <c r="D130" s="50"/>
      <c r="E130" s="50"/>
      <c r="F130" s="50"/>
      <c r="G130" s="51"/>
      <c r="H130" s="51"/>
      <c r="I130" s="50"/>
      <c r="J130" s="50"/>
      <c r="K130" s="50"/>
      <c r="L130" s="51"/>
      <c r="M130" s="51"/>
      <c r="N130" s="50"/>
      <c r="O130" s="50"/>
      <c r="P130" s="51"/>
      <c r="Q130" s="50"/>
      <c r="R130" s="50"/>
      <c r="S130" s="51"/>
      <c r="T130" s="50"/>
      <c r="U130" s="50"/>
      <c r="V130" s="51"/>
      <c r="W130" s="50"/>
      <c r="X130" s="52"/>
      <c r="Y130" s="51"/>
      <c r="Z130" s="50"/>
      <c r="AA130" s="50"/>
      <c r="AB130" s="51"/>
      <c r="AC130" s="50"/>
      <c r="AD130" s="50"/>
      <c r="AE130" s="51"/>
      <c r="AF130" s="50"/>
      <c r="AG130" s="50"/>
      <c r="AH130" s="51"/>
      <c r="AI130" s="50"/>
      <c r="AJ130" s="50"/>
      <c r="AK130" s="51"/>
      <c r="AL130" s="50"/>
      <c r="AM130" s="50"/>
      <c r="AN130" s="51"/>
      <c r="AO130" s="50"/>
      <c r="AP130" s="50"/>
      <c r="AQ130" s="51"/>
      <c r="AR130" s="50"/>
      <c r="AS130" s="50"/>
      <c r="AT130" s="51"/>
      <c r="AU130" s="50"/>
      <c r="AV130" s="50"/>
      <c r="AW130" s="51"/>
      <c r="AX130" s="50"/>
      <c r="AY130" s="50"/>
      <c r="AZ130" s="51"/>
      <c r="BA130" s="50"/>
      <c r="BB130" s="50"/>
      <c r="BC130" s="51"/>
      <c r="BD130" s="50"/>
      <c r="BE130" s="50"/>
      <c r="BF130" s="53" t="n">
        <f aca="false">COUNTA(M130,P130,S130,V130,Y130,AB130,AE130,AH130,AK130,AN130,AQ130,AT130,AW130,AZ130,BC130)</f>
        <v>0</v>
      </c>
      <c r="BG130" s="54" t="str">
        <f aca="true">IF(BF130&gt;0,TODAY()-MAX(M130,P130,S130,V130,Y130,AB130,AE130,AH130,AK130,AN130,AQ130,AT130,AW130,AZ130,BC130),"")</f>
        <v/>
      </c>
      <c r="BH130" s="54" t="str">
        <f aca="false">IF(AND(G130&lt;&gt;"",M130&lt;&gt;""),M130-G130,"")</f>
        <v/>
      </c>
      <c r="BI130" s="51"/>
      <c r="BJ130" s="51"/>
      <c r="BK130" s="55"/>
      <c r="BL130" s="56" t="str">
        <f aca="false">IF(E130="","",IFERROR(IF(INDEX(Setup!$D$23:$D$32,MATCH(E130,Setup!$B$23:$B$32,0))="","Unmapped",INDEX(Setup!$D$23:$D$32,MATCH(E130,Setup!$B$23:$B$32,0))),"Unmapped"))</f>
        <v/>
      </c>
    </row>
    <row r="131" customFormat="false" ht="15" hidden="false" customHeight="true" outlineLevel="0" collapsed="false">
      <c r="A131" s="57"/>
      <c r="B131" s="57"/>
      <c r="C131" s="57"/>
      <c r="D131" s="57"/>
      <c r="E131" s="57"/>
      <c r="F131" s="57"/>
      <c r="G131" s="58"/>
      <c r="H131" s="58"/>
      <c r="I131" s="57"/>
      <c r="J131" s="57"/>
      <c r="K131" s="57"/>
      <c r="L131" s="58"/>
      <c r="M131" s="58"/>
      <c r="N131" s="57"/>
      <c r="O131" s="57"/>
      <c r="P131" s="58"/>
      <c r="Q131" s="57"/>
      <c r="R131" s="57"/>
      <c r="S131" s="58"/>
      <c r="T131" s="57"/>
      <c r="U131" s="57"/>
      <c r="V131" s="58"/>
      <c r="W131" s="57"/>
      <c r="X131" s="59"/>
      <c r="Y131" s="58"/>
      <c r="Z131" s="57"/>
      <c r="AA131" s="57"/>
      <c r="AB131" s="58"/>
      <c r="AC131" s="57"/>
      <c r="AD131" s="57"/>
      <c r="AE131" s="58"/>
      <c r="AF131" s="57"/>
      <c r="AG131" s="57"/>
      <c r="AH131" s="58"/>
      <c r="AI131" s="57"/>
      <c r="AJ131" s="57"/>
      <c r="AK131" s="58"/>
      <c r="AL131" s="57"/>
      <c r="AM131" s="57"/>
      <c r="AN131" s="58"/>
      <c r="AO131" s="57"/>
      <c r="AP131" s="57"/>
      <c r="AQ131" s="58"/>
      <c r="AR131" s="57"/>
      <c r="AS131" s="57"/>
      <c r="AT131" s="58"/>
      <c r="AU131" s="57"/>
      <c r="AV131" s="57"/>
      <c r="AW131" s="58"/>
      <c r="AX131" s="57"/>
      <c r="AY131" s="57"/>
      <c r="AZ131" s="58"/>
      <c r="BA131" s="57"/>
      <c r="BB131" s="57"/>
      <c r="BC131" s="58"/>
      <c r="BD131" s="57"/>
      <c r="BE131" s="57"/>
      <c r="BF131" s="47" t="n">
        <f aca="false">COUNTA(M131,P131,S131,V131,Y131,AB131,AE131,AH131,AK131,AN131,AQ131,AT131,AW131,AZ131,BC131)</f>
        <v>0</v>
      </c>
      <c r="BG131" s="48" t="str">
        <f aca="true">IF(BF131&gt;0,TODAY()-MAX(M131,P131,S131,V131,Y131,AB131,AE131,AH131,AK131,AN131,AQ131,AT131,AW131,AZ131,BC131),"")</f>
        <v/>
      </c>
      <c r="BH131" s="48" t="str">
        <f aca="false">IF(AND(G131&lt;&gt;"",M131&lt;&gt;""),M131-G131,"")</f>
        <v/>
      </c>
      <c r="BI131" s="58"/>
      <c r="BJ131" s="58"/>
      <c r="BL131" s="49" t="str">
        <f aca="false">IF(E131="","",IFERROR(IF(INDEX(Setup!$D$23:$D$32,MATCH(E131,Setup!$B$23:$B$32,0))="","Unmapped",INDEX(Setup!$D$23:$D$32,MATCH(E131,Setup!$B$23:$B$32,0))),"Unmapped"))</f>
        <v/>
      </c>
    </row>
    <row r="132" customFormat="false" ht="15" hidden="false" customHeight="true" outlineLevel="0" collapsed="false">
      <c r="A132" s="50"/>
      <c r="B132" s="50"/>
      <c r="C132" s="50"/>
      <c r="D132" s="50"/>
      <c r="E132" s="50"/>
      <c r="F132" s="50"/>
      <c r="G132" s="51"/>
      <c r="H132" s="51"/>
      <c r="I132" s="50"/>
      <c r="J132" s="50"/>
      <c r="K132" s="50"/>
      <c r="L132" s="51"/>
      <c r="M132" s="51"/>
      <c r="N132" s="50"/>
      <c r="O132" s="50"/>
      <c r="P132" s="51"/>
      <c r="Q132" s="50"/>
      <c r="R132" s="50"/>
      <c r="S132" s="51"/>
      <c r="T132" s="50"/>
      <c r="U132" s="50"/>
      <c r="V132" s="51"/>
      <c r="W132" s="50"/>
      <c r="X132" s="52"/>
      <c r="Y132" s="51"/>
      <c r="Z132" s="50"/>
      <c r="AA132" s="50"/>
      <c r="AB132" s="51"/>
      <c r="AC132" s="50"/>
      <c r="AD132" s="50"/>
      <c r="AE132" s="51"/>
      <c r="AF132" s="50"/>
      <c r="AG132" s="50"/>
      <c r="AH132" s="51"/>
      <c r="AI132" s="50"/>
      <c r="AJ132" s="50"/>
      <c r="AK132" s="51"/>
      <c r="AL132" s="50"/>
      <c r="AM132" s="50"/>
      <c r="AN132" s="51"/>
      <c r="AO132" s="50"/>
      <c r="AP132" s="50"/>
      <c r="AQ132" s="51"/>
      <c r="AR132" s="50"/>
      <c r="AS132" s="50"/>
      <c r="AT132" s="51"/>
      <c r="AU132" s="50"/>
      <c r="AV132" s="50"/>
      <c r="AW132" s="51"/>
      <c r="AX132" s="50"/>
      <c r="AY132" s="50"/>
      <c r="AZ132" s="51"/>
      <c r="BA132" s="50"/>
      <c r="BB132" s="50"/>
      <c r="BC132" s="51"/>
      <c r="BD132" s="50"/>
      <c r="BE132" s="50"/>
      <c r="BF132" s="53" t="n">
        <f aca="false">COUNTA(M132,P132,S132,V132,Y132,AB132,AE132,AH132,AK132,AN132,AQ132,AT132,AW132,AZ132,BC132)</f>
        <v>0</v>
      </c>
      <c r="BG132" s="54" t="str">
        <f aca="true">IF(BF132&gt;0,TODAY()-MAX(M132,P132,S132,V132,Y132,AB132,AE132,AH132,AK132,AN132,AQ132,AT132,AW132,AZ132,BC132),"")</f>
        <v/>
      </c>
      <c r="BH132" s="54" t="str">
        <f aca="false">IF(AND(G132&lt;&gt;"",M132&lt;&gt;""),M132-G132,"")</f>
        <v/>
      </c>
      <c r="BI132" s="51"/>
      <c r="BJ132" s="51"/>
      <c r="BK132" s="55"/>
      <c r="BL132" s="56" t="str">
        <f aca="false">IF(E132="","",IFERROR(IF(INDEX(Setup!$D$23:$D$32,MATCH(E132,Setup!$B$23:$B$32,0))="","Unmapped",INDEX(Setup!$D$23:$D$32,MATCH(E132,Setup!$B$23:$B$32,0))),"Unmapped"))</f>
        <v/>
      </c>
    </row>
    <row r="133" customFormat="false" ht="15" hidden="false" customHeight="true" outlineLevel="0" collapsed="false">
      <c r="A133" s="57"/>
      <c r="B133" s="57"/>
      <c r="C133" s="57"/>
      <c r="D133" s="57"/>
      <c r="E133" s="57"/>
      <c r="F133" s="57"/>
      <c r="G133" s="58"/>
      <c r="H133" s="58"/>
      <c r="I133" s="57"/>
      <c r="J133" s="57"/>
      <c r="K133" s="57"/>
      <c r="L133" s="58"/>
      <c r="M133" s="58"/>
      <c r="N133" s="57"/>
      <c r="O133" s="57"/>
      <c r="P133" s="58"/>
      <c r="Q133" s="57"/>
      <c r="R133" s="57"/>
      <c r="S133" s="58"/>
      <c r="T133" s="57"/>
      <c r="U133" s="57"/>
      <c r="V133" s="58"/>
      <c r="W133" s="57"/>
      <c r="X133" s="59"/>
      <c r="Y133" s="58"/>
      <c r="Z133" s="57"/>
      <c r="AA133" s="57"/>
      <c r="AB133" s="58"/>
      <c r="AC133" s="57"/>
      <c r="AD133" s="57"/>
      <c r="AE133" s="58"/>
      <c r="AF133" s="57"/>
      <c r="AG133" s="57"/>
      <c r="AH133" s="58"/>
      <c r="AI133" s="57"/>
      <c r="AJ133" s="57"/>
      <c r="AK133" s="58"/>
      <c r="AL133" s="57"/>
      <c r="AM133" s="57"/>
      <c r="AN133" s="58"/>
      <c r="AO133" s="57"/>
      <c r="AP133" s="57"/>
      <c r="AQ133" s="58"/>
      <c r="AR133" s="57"/>
      <c r="AS133" s="57"/>
      <c r="AT133" s="58"/>
      <c r="AU133" s="57"/>
      <c r="AV133" s="57"/>
      <c r="AW133" s="58"/>
      <c r="AX133" s="57"/>
      <c r="AY133" s="57"/>
      <c r="AZ133" s="58"/>
      <c r="BA133" s="57"/>
      <c r="BB133" s="57"/>
      <c r="BC133" s="58"/>
      <c r="BD133" s="57"/>
      <c r="BE133" s="57"/>
      <c r="BF133" s="47" t="n">
        <f aca="false">COUNTA(M133,P133,S133,V133,Y133,AB133,AE133,AH133,AK133,AN133,AQ133,AT133,AW133,AZ133,BC133)</f>
        <v>0</v>
      </c>
      <c r="BG133" s="48" t="str">
        <f aca="true">IF(BF133&gt;0,TODAY()-MAX(M133,P133,S133,V133,Y133,AB133,AE133,AH133,AK133,AN133,AQ133,AT133,AW133,AZ133,BC133),"")</f>
        <v/>
      </c>
      <c r="BH133" s="48" t="str">
        <f aca="false">IF(AND(G133&lt;&gt;"",M133&lt;&gt;""),M133-G133,"")</f>
        <v/>
      </c>
      <c r="BI133" s="58"/>
      <c r="BJ133" s="58"/>
      <c r="BL133" s="49" t="str">
        <f aca="false">IF(E133="","",IFERROR(IF(INDEX(Setup!$D$23:$D$32,MATCH(E133,Setup!$B$23:$B$32,0))="","Unmapped",INDEX(Setup!$D$23:$D$32,MATCH(E133,Setup!$B$23:$B$32,0))),"Unmapped"))</f>
        <v/>
      </c>
    </row>
    <row r="134" customFormat="false" ht="15" hidden="false" customHeight="true" outlineLevel="0" collapsed="false">
      <c r="A134" s="50"/>
      <c r="B134" s="50"/>
      <c r="C134" s="50"/>
      <c r="D134" s="50"/>
      <c r="E134" s="50"/>
      <c r="F134" s="50"/>
      <c r="G134" s="51"/>
      <c r="H134" s="51"/>
      <c r="I134" s="50"/>
      <c r="J134" s="50"/>
      <c r="K134" s="50"/>
      <c r="L134" s="51"/>
      <c r="M134" s="51"/>
      <c r="N134" s="50"/>
      <c r="O134" s="50"/>
      <c r="P134" s="51"/>
      <c r="Q134" s="50"/>
      <c r="R134" s="50"/>
      <c r="S134" s="51"/>
      <c r="T134" s="50"/>
      <c r="U134" s="50"/>
      <c r="V134" s="51"/>
      <c r="W134" s="50"/>
      <c r="X134" s="52"/>
      <c r="Y134" s="51"/>
      <c r="Z134" s="50"/>
      <c r="AA134" s="50"/>
      <c r="AB134" s="51"/>
      <c r="AC134" s="50"/>
      <c r="AD134" s="50"/>
      <c r="AE134" s="51"/>
      <c r="AF134" s="50"/>
      <c r="AG134" s="50"/>
      <c r="AH134" s="51"/>
      <c r="AI134" s="50"/>
      <c r="AJ134" s="50"/>
      <c r="AK134" s="51"/>
      <c r="AL134" s="50"/>
      <c r="AM134" s="50"/>
      <c r="AN134" s="51"/>
      <c r="AO134" s="50"/>
      <c r="AP134" s="50"/>
      <c r="AQ134" s="51"/>
      <c r="AR134" s="50"/>
      <c r="AS134" s="50"/>
      <c r="AT134" s="51"/>
      <c r="AU134" s="50"/>
      <c r="AV134" s="50"/>
      <c r="AW134" s="51"/>
      <c r="AX134" s="50"/>
      <c r="AY134" s="50"/>
      <c r="AZ134" s="51"/>
      <c r="BA134" s="50"/>
      <c r="BB134" s="50"/>
      <c r="BC134" s="51"/>
      <c r="BD134" s="50"/>
      <c r="BE134" s="50"/>
      <c r="BF134" s="53" t="n">
        <f aca="false">COUNTA(M134,P134,S134,V134,Y134,AB134,AE134,AH134,AK134,AN134,AQ134,AT134,AW134,AZ134,BC134)</f>
        <v>0</v>
      </c>
      <c r="BG134" s="54" t="str">
        <f aca="true">IF(BF134&gt;0,TODAY()-MAX(M134,P134,S134,V134,Y134,AB134,AE134,AH134,AK134,AN134,AQ134,AT134,AW134,AZ134,BC134),"")</f>
        <v/>
      </c>
      <c r="BH134" s="54" t="str">
        <f aca="false">IF(AND(G134&lt;&gt;"",M134&lt;&gt;""),M134-G134,"")</f>
        <v/>
      </c>
      <c r="BI134" s="51"/>
      <c r="BJ134" s="51"/>
      <c r="BK134" s="55"/>
      <c r="BL134" s="56" t="str">
        <f aca="false">IF(E134="","",IFERROR(IF(INDEX(Setup!$D$23:$D$32,MATCH(E134,Setup!$B$23:$B$32,0))="","Unmapped",INDEX(Setup!$D$23:$D$32,MATCH(E134,Setup!$B$23:$B$32,0))),"Unmapped"))</f>
        <v/>
      </c>
    </row>
    <row r="135" customFormat="false" ht="15" hidden="false" customHeight="true" outlineLevel="0" collapsed="false">
      <c r="A135" s="57"/>
      <c r="B135" s="57"/>
      <c r="C135" s="57"/>
      <c r="D135" s="57"/>
      <c r="E135" s="57"/>
      <c r="F135" s="57"/>
      <c r="G135" s="58"/>
      <c r="H135" s="58"/>
      <c r="I135" s="57"/>
      <c r="J135" s="57"/>
      <c r="K135" s="57"/>
      <c r="L135" s="58"/>
      <c r="M135" s="58"/>
      <c r="N135" s="57"/>
      <c r="O135" s="57"/>
      <c r="P135" s="58"/>
      <c r="Q135" s="57"/>
      <c r="R135" s="57"/>
      <c r="S135" s="58"/>
      <c r="T135" s="57"/>
      <c r="U135" s="57"/>
      <c r="V135" s="58"/>
      <c r="W135" s="57"/>
      <c r="X135" s="59"/>
      <c r="Y135" s="58"/>
      <c r="Z135" s="57"/>
      <c r="AA135" s="57"/>
      <c r="AB135" s="58"/>
      <c r="AC135" s="57"/>
      <c r="AD135" s="57"/>
      <c r="AE135" s="58"/>
      <c r="AF135" s="57"/>
      <c r="AG135" s="57"/>
      <c r="AH135" s="58"/>
      <c r="AI135" s="57"/>
      <c r="AJ135" s="57"/>
      <c r="AK135" s="58"/>
      <c r="AL135" s="57"/>
      <c r="AM135" s="57"/>
      <c r="AN135" s="58"/>
      <c r="AO135" s="57"/>
      <c r="AP135" s="57"/>
      <c r="AQ135" s="58"/>
      <c r="AR135" s="57"/>
      <c r="AS135" s="57"/>
      <c r="AT135" s="58"/>
      <c r="AU135" s="57"/>
      <c r="AV135" s="57"/>
      <c r="AW135" s="58"/>
      <c r="AX135" s="57"/>
      <c r="AY135" s="57"/>
      <c r="AZ135" s="58"/>
      <c r="BA135" s="57"/>
      <c r="BB135" s="57"/>
      <c r="BC135" s="58"/>
      <c r="BD135" s="57"/>
      <c r="BE135" s="57"/>
      <c r="BF135" s="47" t="n">
        <f aca="false">COUNTA(M135,P135,S135,V135,Y135,AB135,AE135,AH135,AK135,AN135,AQ135,AT135,AW135,AZ135,BC135)</f>
        <v>0</v>
      </c>
      <c r="BG135" s="48" t="str">
        <f aca="true">IF(BF135&gt;0,TODAY()-MAX(M135,P135,S135,V135,Y135,AB135,AE135,AH135,AK135,AN135,AQ135,AT135,AW135,AZ135,BC135),"")</f>
        <v/>
      </c>
      <c r="BH135" s="48" t="str">
        <f aca="false">IF(AND(G135&lt;&gt;"",M135&lt;&gt;""),M135-G135,"")</f>
        <v/>
      </c>
      <c r="BI135" s="58"/>
      <c r="BJ135" s="58"/>
      <c r="BL135" s="49" t="str">
        <f aca="false">IF(E135="","",IFERROR(IF(INDEX(Setup!$D$23:$D$32,MATCH(E135,Setup!$B$23:$B$32,0))="","Unmapped",INDEX(Setup!$D$23:$D$32,MATCH(E135,Setup!$B$23:$B$32,0))),"Unmapped"))</f>
        <v/>
      </c>
    </row>
    <row r="136" customFormat="false" ht="15" hidden="false" customHeight="true" outlineLevel="0" collapsed="false">
      <c r="A136" s="50"/>
      <c r="B136" s="50"/>
      <c r="C136" s="50"/>
      <c r="D136" s="50"/>
      <c r="E136" s="50"/>
      <c r="F136" s="50"/>
      <c r="G136" s="51"/>
      <c r="H136" s="51"/>
      <c r="I136" s="50"/>
      <c r="J136" s="50"/>
      <c r="K136" s="50"/>
      <c r="L136" s="51"/>
      <c r="M136" s="51"/>
      <c r="N136" s="50"/>
      <c r="O136" s="50"/>
      <c r="P136" s="51"/>
      <c r="Q136" s="50"/>
      <c r="R136" s="50"/>
      <c r="S136" s="51"/>
      <c r="T136" s="50"/>
      <c r="U136" s="50"/>
      <c r="V136" s="51"/>
      <c r="W136" s="50"/>
      <c r="X136" s="52"/>
      <c r="Y136" s="51"/>
      <c r="Z136" s="50"/>
      <c r="AA136" s="50"/>
      <c r="AB136" s="51"/>
      <c r="AC136" s="50"/>
      <c r="AD136" s="50"/>
      <c r="AE136" s="51"/>
      <c r="AF136" s="50"/>
      <c r="AG136" s="50"/>
      <c r="AH136" s="51"/>
      <c r="AI136" s="50"/>
      <c r="AJ136" s="50"/>
      <c r="AK136" s="51"/>
      <c r="AL136" s="50"/>
      <c r="AM136" s="50"/>
      <c r="AN136" s="51"/>
      <c r="AO136" s="50"/>
      <c r="AP136" s="50"/>
      <c r="AQ136" s="51"/>
      <c r="AR136" s="50"/>
      <c r="AS136" s="50"/>
      <c r="AT136" s="51"/>
      <c r="AU136" s="50"/>
      <c r="AV136" s="50"/>
      <c r="AW136" s="51"/>
      <c r="AX136" s="50"/>
      <c r="AY136" s="50"/>
      <c r="AZ136" s="51"/>
      <c r="BA136" s="50"/>
      <c r="BB136" s="50"/>
      <c r="BC136" s="51"/>
      <c r="BD136" s="50"/>
      <c r="BE136" s="50"/>
      <c r="BF136" s="53" t="n">
        <f aca="false">COUNTA(M136,P136,S136,V136,Y136,AB136,AE136,AH136,AK136,AN136,AQ136,AT136,AW136,AZ136,BC136)</f>
        <v>0</v>
      </c>
      <c r="BG136" s="54" t="str">
        <f aca="true">IF(BF136&gt;0,TODAY()-MAX(M136,P136,S136,V136,Y136,AB136,AE136,AH136,AK136,AN136,AQ136,AT136,AW136,AZ136,BC136),"")</f>
        <v/>
      </c>
      <c r="BH136" s="54" t="str">
        <f aca="false">IF(AND(G136&lt;&gt;"",M136&lt;&gt;""),M136-G136,"")</f>
        <v/>
      </c>
      <c r="BI136" s="51"/>
      <c r="BJ136" s="51"/>
      <c r="BK136" s="55"/>
      <c r="BL136" s="56" t="str">
        <f aca="false">IF(E136="","",IFERROR(IF(INDEX(Setup!$D$23:$D$32,MATCH(E136,Setup!$B$23:$B$32,0))="","Unmapped",INDEX(Setup!$D$23:$D$32,MATCH(E136,Setup!$B$23:$B$32,0))),"Unmapped"))</f>
        <v/>
      </c>
    </row>
    <row r="137" customFormat="false" ht="15" hidden="false" customHeight="true" outlineLevel="0" collapsed="false">
      <c r="A137" s="57"/>
      <c r="B137" s="57"/>
      <c r="C137" s="57"/>
      <c r="D137" s="57"/>
      <c r="E137" s="57"/>
      <c r="F137" s="57"/>
      <c r="G137" s="58"/>
      <c r="H137" s="58"/>
      <c r="I137" s="57"/>
      <c r="J137" s="57"/>
      <c r="K137" s="57"/>
      <c r="L137" s="58"/>
      <c r="M137" s="58"/>
      <c r="N137" s="57"/>
      <c r="O137" s="57"/>
      <c r="P137" s="58"/>
      <c r="Q137" s="57"/>
      <c r="R137" s="57"/>
      <c r="S137" s="58"/>
      <c r="T137" s="57"/>
      <c r="U137" s="57"/>
      <c r="V137" s="58"/>
      <c r="W137" s="57"/>
      <c r="X137" s="59"/>
      <c r="Y137" s="58"/>
      <c r="Z137" s="57"/>
      <c r="AA137" s="57"/>
      <c r="AB137" s="58"/>
      <c r="AC137" s="57"/>
      <c r="AD137" s="57"/>
      <c r="AE137" s="58"/>
      <c r="AF137" s="57"/>
      <c r="AG137" s="57"/>
      <c r="AH137" s="58"/>
      <c r="AI137" s="57"/>
      <c r="AJ137" s="57"/>
      <c r="AK137" s="58"/>
      <c r="AL137" s="57"/>
      <c r="AM137" s="57"/>
      <c r="AN137" s="58"/>
      <c r="AO137" s="57"/>
      <c r="AP137" s="57"/>
      <c r="AQ137" s="58"/>
      <c r="AR137" s="57"/>
      <c r="AS137" s="57"/>
      <c r="AT137" s="58"/>
      <c r="AU137" s="57"/>
      <c r="AV137" s="57"/>
      <c r="AW137" s="58"/>
      <c r="AX137" s="57"/>
      <c r="AY137" s="57"/>
      <c r="AZ137" s="58"/>
      <c r="BA137" s="57"/>
      <c r="BB137" s="57"/>
      <c r="BC137" s="58"/>
      <c r="BD137" s="57"/>
      <c r="BE137" s="57"/>
      <c r="BF137" s="47" t="n">
        <f aca="false">COUNTA(M137,P137,S137,V137,Y137,AB137,AE137,AH137,AK137,AN137,AQ137,AT137,AW137,AZ137,BC137)</f>
        <v>0</v>
      </c>
      <c r="BG137" s="48" t="str">
        <f aca="true">IF(BF137&gt;0,TODAY()-MAX(M137,P137,S137,V137,Y137,AB137,AE137,AH137,AK137,AN137,AQ137,AT137,AW137,AZ137,BC137),"")</f>
        <v/>
      </c>
      <c r="BH137" s="48" t="str">
        <f aca="false">IF(AND(G137&lt;&gt;"",M137&lt;&gt;""),M137-G137,"")</f>
        <v/>
      </c>
      <c r="BI137" s="58"/>
      <c r="BJ137" s="58"/>
      <c r="BL137" s="49" t="str">
        <f aca="false">IF(E137="","",IFERROR(IF(INDEX(Setup!$D$23:$D$32,MATCH(E137,Setup!$B$23:$B$32,0))="","Unmapped",INDEX(Setup!$D$23:$D$32,MATCH(E137,Setup!$B$23:$B$32,0))),"Unmapped"))</f>
        <v/>
      </c>
    </row>
    <row r="138" customFormat="false" ht="15" hidden="false" customHeight="true" outlineLevel="0" collapsed="false">
      <c r="A138" s="50"/>
      <c r="B138" s="50"/>
      <c r="C138" s="50"/>
      <c r="D138" s="50"/>
      <c r="E138" s="50"/>
      <c r="F138" s="50"/>
      <c r="G138" s="51"/>
      <c r="H138" s="51"/>
      <c r="I138" s="50"/>
      <c r="J138" s="50"/>
      <c r="K138" s="50"/>
      <c r="L138" s="51"/>
      <c r="M138" s="51"/>
      <c r="N138" s="50"/>
      <c r="O138" s="50"/>
      <c r="P138" s="51"/>
      <c r="Q138" s="50"/>
      <c r="R138" s="50"/>
      <c r="S138" s="51"/>
      <c r="T138" s="50"/>
      <c r="U138" s="50"/>
      <c r="V138" s="51"/>
      <c r="W138" s="50"/>
      <c r="X138" s="52"/>
      <c r="Y138" s="51"/>
      <c r="Z138" s="50"/>
      <c r="AA138" s="50"/>
      <c r="AB138" s="51"/>
      <c r="AC138" s="50"/>
      <c r="AD138" s="50"/>
      <c r="AE138" s="51"/>
      <c r="AF138" s="50"/>
      <c r="AG138" s="50"/>
      <c r="AH138" s="51"/>
      <c r="AI138" s="50"/>
      <c r="AJ138" s="50"/>
      <c r="AK138" s="51"/>
      <c r="AL138" s="50"/>
      <c r="AM138" s="50"/>
      <c r="AN138" s="51"/>
      <c r="AO138" s="50"/>
      <c r="AP138" s="50"/>
      <c r="AQ138" s="51"/>
      <c r="AR138" s="50"/>
      <c r="AS138" s="50"/>
      <c r="AT138" s="51"/>
      <c r="AU138" s="50"/>
      <c r="AV138" s="50"/>
      <c r="AW138" s="51"/>
      <c r="AX138" s="50"/>
      <c r="AY138" s="50"/>
      <c r="AZ138" s="51"/>
      <c r="BA138" s="50"/>
      <c r="BB138" s="50"/>
      <c r="BC138" s="51"/>
      <c r="BD138" s="50"/>
      <c r="BE138" s="50"/>
      <c r="BF138" s="53" t="n">
        <f aca="false">COUNTA(M138,P138,S138,V138,Y138,AB138,AE138,AH138,AK138,AN138,AQ138,AT138,AW138,AZ138,BC138)</f>
        <v>0</v>
      </c>
      <c r="BG138" s="54" t="str">
        <f aca="true">IF(BF138&gt;0,TODAY()-MAX(M138,P138,S138,V138,Y138,AB138,AE138,AH138,AK138,AN138,AQ138,AT138,AW138,AZ138,BC138),"")</f>
        <v/>
      </c>
      <c r="BH138" s="54" t="str">
        <f aca="false">IF(AND(G138&lt;&gt;"",M138&lt;&gt;""),M138-G138,"")</f>
        <v/>
      </c>
      <c r="BI138" s="51"/>
      <c r="BJ138" s="51"/>
      <c r="BK138" s="55"/>
      <c r="BL138" s="56" t="str">
        <f aca="false">IF(E138="","",IFERROR(IF(INDEX(Setup!$D$23:$D$32,MATCH(E138,Setup!$B$23:$B$32,0))="","Unmapped",INDEX(Setup!$D$23:$D$32,MATCH(E138,Setup!$B$23:$B$32,0))),"Unmapped"))</f>
        <v/>
      </c>
    </row>
    <row r="139" customFormat="false" ht="15" hidden="false" customHeight="true" outlineLevel="0" collapsed="false">
      <c r="A139" s="57"/>
      <c r="B139" s="57"/>
      <c r="C139" s="57"/>
      <c r="D139" s="57"/>
      <c r="E139" s="57"/>
      <c r="F139" s="57"/>
      <c r="G139" s="58"/>
      <c r="H139" s="58"/>
      <c r="I139" s="57"/>
      <c r="J139" s="57"/>
      <c r="K139" s="57"/>
      <c r="L139" s="58"/>
      <c r="M139" s="58"/>
      <c r="N139" s="57"/>
      <c r="O139" s="57"/>
      <c r="P139" s="58"/>
      <c r="Q139" s="57"/>
      <c r="R139" s="57"/>
      <c r="S139" s="58"/>
      <c r="T139" s="57"/>
      <c r="U139" s="57"/>
      <c r="V139" s="58"/>
      <c r="W139" s="57"/>
      <c r="X139" s="59"/>
      <c r="Y139" s="58"/>
      <c r="Z139" s="57"/>
      <c r="AA139" s="57"/>
      <c r="AB139" s="58"/>
      <c r="AC139" s="57"/>
      <c r="AD139" s="57"/>
      <c r="AE139" s="58"/>
      <c r="AF139" s="57"/>
      <c r="AG139" s="57"/>
      <c r="AH139" s="58"/>
      <c r="AI139" s="57"/>
      <c r="AJ139" s="57"/>
      <c r="AK139" s="58"/>
      <c r="AL139" s="57"/>
      <c r="AM139" s="57"/>
      <c r="AN139" s="58"/>
      <c r="AO139" s="57"/>
      <c r="AP139" s="57"/>
      <c r="AQ139" s="58"/>
      <c r="AR139" s="57"/>
      <c r="AS139" s="57"/>
      <c r="AT139" s="58"/>
      <c r="AU139" s="57"/>
      <c r="AV139" s="57"/>
      <c r="AW139" s="58"/>
      <c r="AX139" s="57"/>
      <c r="AY139" s="57"/>
      <c r="AZ139" s="58"/>
      <c r="BA139" s="57"/>
      <c r="BB139" s="57"/>
      <c r="BC139" s="58"/>
      <c r="BD139" s="57"/>
      <c r="BE139" s="57"/>
      <c r="BF139" s="47" t="n">
        <f aca="false">COUNTA(M139,P139,S139,V139,Y139,AB139,AE139,AH139,AK139,AN139,AQ139,AT139,AW139,AZ139,BC139)</f>
        <v>0</v>
      </c>
      <c r="BG139" s="48" t="str">
        <f aca="true">IF(BF139&gt;0,TODAY()-MAX(M139,P139,S139,V139,Y139,AB139,AE139,AH139,AK139,AN139,AQ139,AT139,AW139,AZ139,BC139),"")</f>
        <v/>
      </c>
      <c r="BH139" s="48" t="str">
        <f aca="false">IF(AND(G139&lt;&gt;"",M139&lt;&gt;""),M139-G139,"")</f>
        <v/>
      </c>
      <c r="BI139" s="58"/>
      <c r="BJ139" s="58"/>
      <c r="BL139" s="49" t="str">
        <f aca="false">IF(E139="","",IFERROR(IF(INDEX(Setup!$D$23:$D$32,MATCH(E139,Setup!$B$23:$B$32,0))="","Unmapped",INDEX(Setup!$D$23:$D$32,MATCH(E139,Setup!$B$23:$B$32,0))),"Unmapped"))</f>
        <v/>
      </c>
    </row>
    <row r="140" customFormat="false" ht="15" hidden="false" customHeight="true" outlineLevel="0" collapsed="false">
      <c r="A140" s="50"/>
      <c r="B140" s="50"/>
      <c r="C140" s="50"/>
      <c r="D140" s="50"/>
      <c r="E140" s="50"/>
      <c r="F140" s="50"/>
      <c r="G140" s="51"/>
      <c r="H140" s="51"/>
      <c r="I140" s="50"/>
      <c r="J140" s="50"/>
      <c r="K140" s="50"/>
      <c r="L140" s="51"/>
      <c r="M140" s="51"/>
      <c r="N140" s="50"/>
      <c r="O140" s="50"/>
      <c r="P140" s="51"/>
      <c r="Q140" s="50"/>
      <c r="R140" s="50"/>
      <c r="S140" s="51"/>
      <c r="T140" s="50"/>
      <c r="U140" s="50"/>
      <c r="V140" s="51"/>
      <c r="W140" s="50"/>
      <c r="X140" s="52"/>
      <c r="Y140" s="51"/>
      <c r="Z140" s="50"/>
      <c r="AA140" s="50"/>
      <c r="AB140" s="51"/>
      <c r="AC140" s="50"/>
      <c r="AD140" s="50"/>
      <c r="AE140" s="51"/>
      <c r="AF140" s="50"/>
      <c r="AG140" s="50"/>
      <c r="AH140" s="51"/>
      <c r="AI140" s="50"/>
      <c r="AJ140" s="50"/>
      <c r="AK140" s="51"/>
      <c r="AL140" s="50"/>
      <c r="AM140" s="50"/>
      <c r="AN140" s="51"/>
      <c r="AO140" s="50"/>
      <c r="AP140" s="50"/>
      <c r="AQ140" s="51"/>
      <c r="AR140" s="50"/>
      <c r="AS140" s="50"/>
      <c r="AT140" s="51"/>
      <c r="AU140" s="50"/>
      <c r="AV140" s="50"/>
      <c r="AW140" s="51"/>
      <c r="AX140" s="50"/>
      <c r="AY140" s="50"/>
      <c r="AZ140" s="51"/>
      <c r="BA140" s="50"/>
      <c r="BB140" s="50"/>
      <c r="BC140" s="51"/>
      <c r="BD140" s="50"/>
      <c r="BE140" s="50"/>
      <c r="BF140" s="53" t="n">
        <f aca="false">COUNTA(M140,P140,S140,V140,Y140,AB140,AE140,AH140,AK140,AN140,AQ140,AT140,AW140,AZ140,BC140)</f>
        <v>0</v>
      </c>
      <c r="BG140" s="54" t="str">
        <f aca="true">IF(BF140&gt;0,TODAY()-MAX(M140,P140,S140,V140,Y140,AB140,AE140,AH140,AK140,AN140,AQ140,AT140,AW140,AZ140,BC140),"")</f>
        <v/>
      </c>
      <c r="BH140" s="54" t="str">
        <f aca="false">IF(AND(G140&lt;&gt;"",M140&lt;&gt;""),M140-G140,"")</f>
        <v/>
      </c>
      <c r="BI140" s="51"/>
      <c r="BJ140" s="51"/>
      <c r="BK140" s="55"/>
      <c r="BL140" s="56" t="str">
        <f aca="false">IF(E140="","",IFERROR(IF(INDEX(Setup!$D$23:$D$32,MATCH(E140,Setup!$B$23:$B$32,0))="","Unmapped",INDEX(Setup!$D$23:$D$32,MATCH(E140,Setup!$B$23:$B$32,0))),"Unmapped"))</f>
        <v/>
      </c>
    </row>
    <row r="141" customFormat="false" ht="15" hidden="false" customHeight="true" outlineLevel="0" collapsed="false">
      <c r="A141" s="57"/>
      <c r="B141" s="57"/>
      <c r="C141" s="57"/>
      <c r="D141" s="57"/>
      <c r="E141" s="57"/>
      <c r="F141" s="57"/>
      <c r="G141" s="58"/>
      <c r="H141" s="58"/>
      <c r="I141" s="57"/>
      <c r="J141" s="57"/>
      <c r="K141" s="57"/>
      <c r="L141" s="58"/>
      <c r="M141" s="58"/>
      <c r="N141" s="57"/>
      <c r="O141" s="57"/>
      <c r="P141" s="58"/>
      <c r="Q141" s="57"/>
      <c r="R141" s="57"/>
      <c r="S141" s="58"/>
      <c r="T141" s="57"/>
      <c r="U141" s="57"/>
      <c r="V141" s="58"/>
      <c r="W141" s="57"/>
      <c r="X141" s="59"/>
      <c r="Y141" s="58"/>
      <c r="Z141" s="57"/>
      <c r="AA141" s="57"/>
      <c r="AB141" s="58"/>
      <c r="AC141" s="57"/>
      <c r="AD141" s="57"/>
      <c r="AE141" s="58"/>
      <c r="AF141" s="57"/>
      <c r="AG141" s="57"/>
      <c r="AH141" s="58"/>
      <c r="AI141" s="57"/>
      <c r="AJ141" s="57"/>
      <c r="AK141" s="58"/>
      <c r="AL141" s="57"/>
      <c r="AM141" s="57"/>
      <c r="AN141" s="58"/>
      <c r="AO141" s="57"/>
      <c r="AP141" s="57"/>
      <c r="AQ141" s="58"/>
      <c r="AR141" s="57"/>
      <c r="AS141" s="57"/>
      <c r="AT141" s="58"/>
      <c r="AU141" s="57"/>
      <c r="AV141" s="57"/>
      <c r="AW141" s="58"/>
      <c r="AX141" s="57"/>
      <c r="AY141" s="57"/>
      <c r="AZ141" s="58"/>
      <c r="BA141" s="57"/>
      <c r="BB141" s="57"/>
      <c r="BC141" s="58"/>
      <c r="BD141" s="57"/>
      <c r="BE141" s="57"/>
      <c r="BF141" s="47" t="n">
        <f aca="false">COUNTA(M141,P141,S141,V141,Y141,AB141,AE141,AH141,AK141,AN141,AQ141,AT141,AW141,AZ141,BC141)</f>
        <v>0</v>
      </c>
      <c r="BG141" s="48" t="str">
        <f aca="true">IF(BF141&gt;0,TODAY()-MAX(M141,P141,S141,V141,Y141,AB141,AE141,AH141,AK141,AN141,AQ141,AT141,AW141,AZ141,BC141),"")</f>
        <v/>
      </c>
      <c r="BH141" s="48" t="str">
        <f aca="false">IF(AND(G141&lt;&gt;"",M141&lt;&gt;""),M141-G141,"")</f>
        <v/>
      </c>
      <c r="BI141" s="58"/>
      <c r="BJ141" s="58"/>
      <c r="BL141" s="49" t="str">
        <f aca="false">IF(E141="","",IFERROR(IF(INDEX(Setup!$D$23:$D$32,MATCH(E141,Setup!$B$23:$B$32,0))="","Unmapped",INDEX(Setup!$D$23:$D$32,MATCH(E141,Setup!$B$23:$B$32,0))),"Unmapped"))</f>
        <v/>
      </c>
    </row>
    <row r="142" customFormat="false" ht="15" hidden="false" customHeight="true" outlineLevel="0" collapsed="false">
      <c r="A142" s="50"/>
      <c r="B142" s="50"/>
      <c r="C142" s="50"/>
      <c r="D142" s="50"/>
      <c r="E142" s="50"/>
      <c r="F142" s="50"/>
      <c r="G142" s="51"/>
      <c r="H142" s="51"/>
      <c r="I142" s="50"/>
      <c r="J142" s="50"/>
      <c r="K142" s="50"/>
      <c r="L142" s="51"/>
      <c r="M142" s="51"/>
      <c r="N142" s="50"/>
      <c r="O142" s="50"/>
      <c r="P142" s="51"/>
      <c r="Q142" s="50"/>
      <c r="R142" s="50"/>
      <c r="S142" s="51"/>
      <c r="T142" s="50"/>
      <c r="U142" s="50"/>
      <c r="V142" s="51"/>
      <c r="W142" s="50"/>
      <c r="X142" s="52"/>
      <c r="Y142" s="51"/>
      <c r="Z142" s="50"/>
      <c r="AA142" s="50"/>
      <c r="AB142" s="51"/>
      <c r="AC142" s="50"/>
      <c r="AD142" s="50"/>
      <c r="AE142" s="51"/>
      <c r="AF142" s="50"/>
      <c r="AG142" s="50"/>
      <c r="AH142" s="51"/>
      <c r="AI142" s="50"/>
      <c r="AJ142" s="50"/>
      <c r="AK142" s="51"/>
      <c r="AL142" s="50"/>
      <c r="AM142" s="50"/>
      <c r="AN142" s="51"/>
      <c r="AO142" s="50"/>
      <c r="AP142" s="50"/>
      <c r="AQ142" s="51"/>
      <c r="AR142" s="50"/>
      <c r="AS142" s="50"/>
      <c r="AT142" s="51"/>
      <c r="AU142" s="50"/>
      <c r="AV142" s="50"/>
      <c r="AW142" s="51"/>
      <c r="AX142" s="50"/>
      <c r="AY142" s="50"/>
      <c r="AZ142" s="51"/>
      <c r="BA142" s="50"/>
      <c r="BB142" s="50"/>
      <c r="BC142" s="51"/>
      <c r="BD142" s="50"/>
      <c r="BE142" s="50"/>
      <c r="BF142" s="53" t="n">
        <f aca="false">COUNTA(M142,P142,S142,V142,Y142,AB142,AE142,AH142,AK142,AN142,AQ142,AT142,AW142,AZ142,BC142)</f>
        <v>0</v>
      </c>
      <c r="BG142" s="54" t="str">
        <f aca="true">IF(BF142&gt;0,TODAY()-MAX(M142,P142,S142,V142,Y142,AB142,AE142,AH142,AK142,AN142,AQ142,AT142,AW142,AZ142,BC142),"")</f>
        <v/>
      </c>
      <c r="BH142" s="54" t="str">
        <f aca="false">IF(AND(G142&lt;&gt;"",M142&lt;&gt;""),M142-G142,"")</f>
        <v/>
      </c>
      <c r="BI142" s="51"/>
      <c r="BJ142" s="51"/>
      <c r="BK142" s="55"/>
      <c r="BL142" s="56" t="str">
        <f aca="false">IF(E142="","",IFERROR(IF(INDEX(Setup!$D$23:$D$32,MATCH(E142,Setup!$B$23:$B$32,0))="","Unmapped",INDEX(Setup!$D$23:$D$32,MATCH(E142,Setup!$B$23:$B$32,0))),"Unmapped"))</f>
        <v/>
      </c>
    </row>
    <row r="143" customFormat="false" ht="15" hidden="false" customHeight="true" outlineLevel="0" collapsed="false">
      <c r="A143" s="57"/>
      <c r="B143" s="57"/>
      <c r="C143" s="57"/>
      <c r="D143" s="57"/>
      <c r="E143" s="57"/>
      <c r="F143" s="57"/>
      <c r="G143" s="58"/>
      <c r="H143" s="58"/>
      <c r="I143" s="57"/>
      <c r="J143" s="57"/>
      <c r="K143" s="57"/>
      <c r="L143" s="58"/>
      <c r="M143" s="58"/>
      <c r="N143" s="57"/>
      <c r="O143" s="57"/>
      <c r="P143" s="58"/>
      <c r="Q143" s="57"/>
      <c r="R143" s="57"/>
      <c r="S143" s="58"/>
      <c r="T143" s="57"/>
      <c r="U143" s="57"/>
      <c r="V143" s="58"/>
      <c r="W143" s="57"/>
      <c r="X143" s="59"/>
      <c r="Y143" s="58"/>
      <c r="Z143" s="57"/>
      <c r="AA143" s="57"/>
      <c r="AB143" s="58"/>
      <c r="AC143" s="57"/>
      <c r="AD143" s="57"/>
      <c r="AE143" s="58"/>
      <c r="AF143" s="57"/>
      <c r="AG143" s="57"/>
      <c r="AH143" s="58"/>
      <c r="AI143" s="57"/>
      <c r="AJ143" s="57"/>
      <c r="AK143" s="58"/>
      <c r="AL143" s="57"/>
      <c r="AM143" s="57"/>
      <c r="AN143" s="58"/>
      <c r="AO143" s="57"/>
      <c r="AP143" s="57"/>
      <c r="AQ143" s="58"/>
      <c r="AR143" s="57"/>
      <c r="AS143" s="57"/>
      <c r="AT143" s="58"/>
      <c r="AU143" s="57"/>
      <c r="AV143" s="57"/>
      <c r="AW143" s="58"/>
      <c r="AX143" s="57"/>
      <c r="AY143" s="57"/>
      <c r="AZ143" s="58"/>
      <c r="BA143" s="57"/>
      <c r="BB143" s="57"/>
      <c r="BC143" s="58"/>
      <c r="BD143" s="57"/>
      <c r="BE143" s="57"/>
      <c r="BF143" s="47" t="n">
        <f aca="false">COUNTA(M143,P143,S143,V143,Y143,AB143,AE143,AH143,AK143,AN143,AQ143,AT143,AW143,AZ143,BC143)</f>
        <v>0</v>
      </c>
      <c r="BG143" s="48" t="str">
        <f aca="true">IF(BF143&gt;0,TODAY()-MAX(M143,P143,S143,V143,Y143,AB143,AE143,AH143,AK143,AN143,AQ143,AT143,AW143,AZ143,BC143),"")</f>
        <v/>
      </c>
      <c r="BH143" s="48" t="str">
        <f aca="false">IF(AND(G143&lt;&gt;"",M143&lt;&gt;""),M143-G143,"")</f>
        <v/>
      </c>
      <c r="BI143" s="58"/>
      <c r="BJ143" s="58"/>
      <c r="BL143" s="49" t="str">
        <f aca="false">IF(E143="","",IFERROR(IF(INDEX(Setup!$D$23:$D$32,MATCH(E143,Setup!$B$23:$B$32,0))="","Unmapped",INDEX(Setup!$D$23:$D$32,MATCH(E143,Setup!$B$23:$B$32,0))),"Unmapped"))</f>
        <v/>
      </c>
    </row>
    <row r="144" customFormat="false" ht="15" hidden="false" customHeight="true" outlineLevel="0" collapsed="false">
      <c r="A144" s="50"/>
      <c r="B144" s="50"/>
      <c r="C144" s="50"/>
      <c r="D144" s="50"/>
      <c r="E144" s="50"/>
      <c r="F144" s="50"/>
      <c r="G144" s="51"/>
      <c r="H144" s="51"/>
      <c r="I144" s="50"/>
      <c r="J144" s="50"/>
      <c r="K144" s="50"/>
      <c r="L144" s="51"/>
      <c r="M144" s="51"/>
      <c r="N144" s="50"/>
      <c r="O144" s="50"/>
      <c r="P144" s="51"/>
      <c r="Q144" s="50"/>
      <c r="R144" s="50"/>
      <c r="S144" s="51"/>
      <c r="T144" s="50"/>
      <c r="U144" s="50"/>
      <c r="V144" s="51"/>
      <c r="W144" s="50"/>
      <c r="X144" s="52"/>
      <c r="Y144" s="51"/>
      <c r="Z144" s="50"/>
      <c r="AA144" s="50"/>
      <c r="AB144" s="51"/>
      <c r="AC144" s="50"/>
      <c r="AD144" s="50"/>
      <c r="AE144" s="51"/>
      <c r="AF144" s="50"/>
      <c r="AG144" s="50"/>
      <c r="AH144" s="51"/>
      <c r="AI144" s="50"/>
      <c r="AJ144" s="50"/>
      <c r="AK144" s="51"/>
      <c r="AL144" s="50"/>
      <c r="AM144" s="50"/>
      <c r="AN144" s="51"/>
      <c r="AO144" s="50"/>
      <c r="AP144" s="50"/>
      <c r="AQ144" s="51"/>
      <c r="AR144" s="50"/>
      <c r="AS144" s="50"/>
      <c r="AT144" s="51"/>
      <c r="AU144" s="50"/>
      <c r="AV144" s="50"/>
      <c r="AW144" s="51"/>
      <c r="AX144" s="50"/>
      <c r="AY144" s="50"/>
      <c r="AZ144" s="51"/>
      <c r="BA144" s="50"/>
      <c r="BB144" s="50"/>
      <c r="BC144" s="51"/>
      <c r="BD144" s="50"/>
      <c r="BE144" s="50"/>
      <c r="BF144" s="53" t="n">
        <f aca="false">COUNTA(M144,P144,S144,V144,Y144,AB144,AE144,AH144,AK144,AN144,AQ144,AT144,AW144,AZ144,BC144)</f>
        <v>0</v>
      </c>
      <c r="BG144" s="54" t="str">
        <f aca="true">IF(BF144&gt;0,TODAY()-MAX(M144,P144,S144,V144,Y144,AB144,AE144,AH144,AK144,AN144,AQ144,AT144,AW144,AZ144,BC144),"")</f>
        <v/>
      </c>
      <c r="BH144" s="54" t="str">
        <f aca="false">IF(AND(G144&lt;&gt;"",M144&lt;&gt;""),M144-G144,"")</f>
        <v/>
      </c>
      <c r="BI144" s="51"/>
      <c r="BJ144" s="51"/>
      <c r="BK144" s="55"/>
      <c r="BL144" s="56" t="str">
        <f aca="false">IF(E144="","",IFERROR(IF(INDEX(Setup!$D$23:$D$32,MATCH(E144,Setup!$B$23:$B$32,0))="","Unmapped",INDEX(Setup!$D$23:$D$32,MATCH(E144,Setup!$B$23:$B$32,0))),"Unmapped"))</f>
        <v/>
      </c>
    </row>
    <row r="145" customFormat="false" ht="15" hidden="false" customHeight="true" outlineLevel="0" collapsed="false">
      <c r="A145" s="57"/>
      <c r="B145" s="57"/>
      <c r="C145" s="57"/>
      <c r="D145" s="57"/>
      <c r="E145" s="57"/>
      <c r="F145" s="57"/>
      <c r="G145" s="58"/>
      <c r="H145" s="58"/>
      <c r="I145" s="57"/>
      <c r="J145" s="57"/>
      <c r="K145" s="57"/>
      <c r="L145" s="58"/>
      <c r="M145" s="58"/>
      <c r="N145" s="57"/>
      <c r="O145" s="57"/>
      <c r="P145" s="58"/>
      <c r="Q145" s="57"/>
      <c r="R145" s="57"/>
      <c r="S145" s="58"/>
      <c r="T145" s="57"/>
      <c r="U145" s="57"/>
      <c r="V145" s="58"/>
      <c r="W145" s="57"/>
      <c r="X145" s="59"/>
      <c r="Y145" s="58"/>
      <c r="Z145" s="57"/>
      <c r="AA145" s="57"/>
      <c r="AB145" s="58"/>
      <c r="AC145" s="57"/>
      <c r="AD145" s="57"/>
      <c r="AE145" s="58"/>
      <c r="AF145" s="57"/>
      <c r="AG145" s="57"/>
      <c r="AH145" s="58"/>
      <c r="AI145" s="57"/>
      <c r="AJ145" s="57"/>
      <c r="AK145" s="58"/>
      <c r="AL145" s="57"/>
      <c r="AM145" s="57"/>
      <c r="AN145" s="58"/>
      <c r="AO145" s="57"/>
      <c r="AP145" s="57"/>
      <c r="AQ145" s="58"/>
      <c r="AR145" s="57"/>
      <c r="AS145" s="57"/>
      <c r="AT145" s="58"/>
      <c r="AU145" s="57"/>
      <c r="AV145" s="57"/>
      <c r="AW145" s="58"/>
      <c r="AX145" s="57"/>
      <c r="AY145" s="57"/>
      <c r="AZ145" s="58"/>
      <c r="BA145" s="57"/>
      <c r="BB145" s="57"/>
      <c r="BC145" s="58"/>
      <c r="BD145" s="57"/>
      <c r="BE145" s="57"/>
      <c r="BF145" s="47" t="n">
        <f aca="false">COUNTA(M145,P145,S145,V145,Y145,AB145,AE145,AH145,AK145,AN145,AQ145,AT145,AW145,AZ145,BC145)</f>
        <v>0</v>
      </c>
      <c r="BG145" s="48" t="str">
        <f aca="true">IF(BF145&gt;0,TODAY()-MAX(M145,P145,S145,V145,Y145,AB145,AE145,AH145,AK145,AN145,AQ145,AT145,AW145,AZ145,BC145),"")</f>
        <v/>
      </c>
      <c r="BH145" s="48" t="str">
        <f aca="false">IF(AND(G145&lt;&gt;"",M145&lt;&gt;""),M145-G145,"")</f>
        <v/>
      </c>
      <c r="BI145" s="58"/>
      <c r="BJ145" s="58"/>
      <c r="BL145" s="49" t="str">
        <f aca="false">IF(E145="","",IFERROR(IF(INDEX(Setup!$D$23:$D$32,MATCH(E145,Setup!$B$23:$B$32,0))="","Unmapped",INDEX(Setup!$D$23:$D$32,MATCH(E145,Setup!$B$23:$B$32,0))),"Unmapped"))</f>
        <v/>
      </c>
    </row>
    <row r="146" customFormat="false" ht="15" hidden="false" customHeight="true" outlineLevel="0" collapsed="false">
      <c r="A146" s="50"/>
      <c r="B146" s="50"/>
      <c r="C146" s="50"/>
      <c r="D146" s="50"/>
      <c r="E146" s="50"/>
      <c r="F146" s="50"/>
      <c r="G146" s="51"/>
      <c r="H146" s="51"/>
      <c r="I146" s="50"/>
      <c r="J146" s="50"/>
      <c r="K146" s="50"/>
      <c r="L146" s="51"/>
      <c r="M146" s="51"/>
      <c r="N146" s="50"/>
      <c r="O146" s="50"/>
      <c r="P146" s="51"/>
      <c r="Q146" s="50"/>
      <c r="R146" s="50"/>
      <c r="S146" s="51"/>
      <c r="T146" s="50"/>
      <c r="U146" s="50"/>
      <c r="V146" s="51"/>
      <c r="W146" s="50"/>
      <c r="X146" s="52"/>
      <c r="Y146" s="51"/>
      <c r="Z146" s="50"/>
      <c r="AA146" s="50"/>
      <c r="AB146" s="51"/>
      <c r="AC146" s="50"/>
      <c r="AD146" s="50"/>
      <c r="AE146" s="51"/>
      <c r="AF146" s="50"/>
      <c r="AG146" s="50"/>
      <c r="AH146" s="51"/>
      <c r="AI146" s="50"/>
      <c r="AJ146" s="50"/>
      <c r="AK146" s="51"/>
      <c r="AL146" s="50"/>
      <c r="AM146" s="50"/>
      <c r="AN146" s="51"/>
      <c r="AO146" s="50"/>
      <c r="AP146" s="50"/>
      <c r="AQ146" s="51"/>
      <c r="AR146" s="50"/>
      <c r="AS146" s="50"/>
      <c r="AT146" s="51"/>
      <c r="AU146" s="50"/>
      <c r="AV146" s="50"/>
      <c r="AW146" s="51"/>
      <c r="AX146" s="50"/>
      <c r="AY146" s="50"/>
      <c r="AZ146" s="51"/>
      <c r="BA146" s="50"/>
      <c r="BB146" s="50"/>
      <c r="BC146" s="51"/>
      <c r="BD146" s="50"/>
      <c r="BE146" s="50"/>
      <c r="BF146" s="53" t="n">
        <f aca="false">COUNTA(M146,P146,S146,V146,Y146,AB146,AE146,AH146,AK146,AN146,AQ146,AT146,AW146,AZ146,BC146)</f>
        <v>0</v>
      </c>
      <c r="BG146" s="54" t="str">
        <f aca="true">IF(BF146&gt;0,TODAY()-MAX(M146,P146,S146,V146,Y146,AB146,AE146,AH146,AK146,AN146,AQ146,AT146,AW146,AZ146,BC146),"")</f>
        <v/>
      </c>
      <c r="BH146" s="54" t="str">
        <f aca="false">IF(AND(G146&lt;&gt;"",M146&lt;&gt;""),M146-G146,"")</f>
        <v/>
      </c>
      <c r="BI146" s="51"/>
      <c r="BJ146" s="51"/>
      <c r="BK146" s="55"/>
      <c r="BL146" s="56" t="str">
        <f aca="false">IF(E146="","",IFERROR(IF(INDEX(Setup!$D$23:$D$32,MATCH(E146,Setup!$B$23:$B$32,0))="","Unmapped",INDEX(Setup!$D$23:$D$32,MATCH(E146,Setup!$B$23:$B$32,0))),"Unmapped"))</f>
        <v/>
      </c>
    </row>
    <row r="147" customFormat="false" ht="15" hidden="false" customHeight="true" outlineLevel="0" collapsed="false">
      <c r="A147" s="57"/>
      <c r="B147" s="57"/>
      <c r="C147" s="57"/>
      <c r="D147" s="57"/>
      <c r="E147" s="57"/>
      <c r="F147" s="57"/>
      <c r="G147" s="58"/>
      <c r="H147" s="58"/>
      <c r="I147" s="57"/>
      <c r="J147" s="57"/>
      <c r="K147" s="57"/>
      <c r="L147" s="58"/>
      <c r="M147" s="58"/>
      <c r="N147" s="57"/>
      <c r="O147" s="57"/>
      <c r="P147" s="58"/>
      <c r="Q147" s="57"/>
      <c r="R147" s="57"/>
      <c r="S147" s="58"/>
      <c r="T147" s="57"/>
      <c r="U147" s="57"/>
      <c r="V147" s="58"/>
      <c r="W147" s="57"/>
      <c r="X147" s="59"/>
      <c r="Y147" s="58"/>
      <c r="Z147" s="57"/>
      <c r="AA147" s="57"/>
      <c r="AB147" s="58"/>
      <c r="AC147" s="57"/>
      <c r="AD147" s="57"/>
      <c r="AE147" s="58"/>
      <c r="AF147" s="57"/>
      <c r="AG147" s="57"/>
      <c r="AH147" s="58"/>
      <c r="AI147" s="57"/>
      <c r="AJ147" s="57"/>
      <c r="AK147" s="58"/>
      <c r="AL147" s="57"/>
      <c r="AM147" s="57"/>
      <c r="AN147" s="58"/>
      <c r="AO147" s="57"/>
      <c r="AP147" s="57"/>
      <c r="AQ147" s="58"/>
      <c r="AR147" s="57"/>
      <c r="AS147" s="57"/>
      <c r="AT147" s="58"/>
      <c r="AU147" s="57"/>
      <c r="AV147" s="57"/>
      <c r="AW147" s="58"/>
      <c r="AX147" s="57"/>
      <c r="AY147" s="57"/>
      <c r="AZ147" s="58"/>
      <c r="BA147" s="57"/>
      <c r="BB147" s="57"/>
      <c r="BC147" s="58"/>
      <c r="BD147" s="57"/>
      <c r="BE147" s="57"/>
      <c r="BF147" s="47" t="n">
        <f aca="false">COUNTA(M147,P147,S147,V147,Y147,AB147,AE147,AH147,AK147,AN147,AQ147,AT147,AW147,AZ147,BC147)</f>
        <v>0</v>
      </c>
      <c r="BG147" s="48" t="str">
        <f aca="true">IF(BF147&gt;0,TODAY()-MAX(M147,P147,S147,V147,Y147,AB147,AE147,AH147,AK147,AN147,AQ147,AT147,AW147,AZ147,BC147),"")</f>
        <v/>
      </c>
      <c r="BH147" s="48" t="str">
        <f aca="false">IF(AND(G147&lt;&gt;"",M147&lt;&gt;""),M147-G147,"")</f>
        <v/>
      </c>
      <c r="BI147" s="58"/>
      <c r="BJ147" s="58"/>
      <c r="BL147" s="49" t="str">
        <f aca="false">IF(E147="","",IFERROR(IF(INDEX(Setup!$D$23:$D$32,MATCH(E147,Setup!$B$23:$B$32,0))="","Unmapped",INDEX(Setup!$D$23:$D$32,MATCH(E147,Setup!$B$23:$B$32,0))),"Unmapped"))</f>
        <v/>
      </c>
    </row>
    <row r="148" customFormat="false" ht="15" hidden="false" customHeight="true" outlineLevel="0" collapsed="false">
      <c r="A148" s="50"/>
      <c r="B148" s="50"/>
      <c r="C148" s="50"/>
      <c r="D148" s="50"/>
      <c r="E148" s="50"/>
      <c r="F148" s="50"/>
      <c r="G148" s="51"/>
      <c r="H148" s="51"/>
      <c r="I148" s="50"/>
      <c r="J148" s="50"/>
      <c r="K148" s="50"/>
      <c r="L148" s="51"/>
      <c r="M148" s="51"/>
      <c r="N148" s="50"/>
      <c r="O148" s="50"/>
      <c r="P148" s="51"/>
      <c r="Q148" s="50"/>
      <c r="R148" s="50"/>
      <c r="S148" s="51"/>
      <c r="T148" s="50"/>
      <c r="U148" s="50"/>
      <c r="V148" s="51"/>
      <c r="W148" s="50"/>
      <c r="X148" s="52"/>
      <c r="Y148" s="51"/>
      <c r="Z148" s="50"/>
      <c r="AA148" s="50"/>
      <c r="AB148" s="51"/>
      <c r="AC148" s="50"/>
      <c r="AD148" s="50"/>
      <c r="AE148" s="51"/>
      <c r="AF148" s="50"/>
      <c r="AG148" s="50"/>
      <c r="AH148" s="51"/>
      <c r="AI148" s="50"/>
      <c r="AJ148" s="50"/>
      <c r="AK148" s="51"/>
      <c r="AL148" s="50"/>
      <c r="AM148" s="50"/>
      <c r="AN148" s="51"/>
      <c r="AO148" s="50"/>
      <c r="AP148" s="50"/>
      <c r="AQ148" s="51"/>
      <c r="AR148" s="50"/>
      <c r="AS148" s="50"/>
      <c r="AT148" s="51"/>
      <c r="AU148" s="50"/>
      <c r="AV148" s="50"/>
      <c r="AW148" s="51"/>
      <c r="AX148" s="50"/>
      <c r="AY148" s="50"/>
      <c r="AZ148" s="51"/>
      <c r="BA148" s="50"/>
      <c r="BB148" s="50"/>
      <c r="BC148" s="51"/>
      <c r="BD148" s="50"/>
      <c r="BE148" s="50"/>
      <c r="BF148" s="53" t="n">
        <f aca="false">COUNTA(M148,P148,S148,V148,Y148,AB148,AE148,AH148,AK148,AN148,AQ148,AT148,AW148,AZ148,BC148)</f>
        <v>0</v>
      </c>
      <c r="BG148" s="54" t="str">
        <f aca="true">IF(BF148&gt;0,TODAY()-MAX(M148,P148,S148,V148,Y148,AB148,AE148,AH148,AK148,AN148,AQ148,AT148,AW148,AZ148,BC148),"")</f>
        <v/>
      </c>
      <c r="BH148" s="54" t="str">
        <f aca="false">IF(AND(G148&lt;&gt;"",M148&lt;&gt;""),M148-G148,"")</f>
        <v/>
      </c>
      <c r="BI148" s="51"/>
      <c r="BJ148" s="51"/>
      <c r="BK148" s="55"/>
      <c r="BL148" s="56" t="str">
        <f aca="false">IF(E148="","",IFERROR(IF(INDEX(Setup!$D$23:$D$32,MATCH(E148,Setup!$B$23:$B$32,0))="","Unmapped",INDEX(Setup!$D$23:$D$32,MATCH(E148,Setup!$B$23:$B$32,0))),"Unmapped"))</f>
        <v/>
      </c>
    </row>
    <row r="149" customFormat="false" ht="15" hidden="false" customHeight="true" outlineLevel="0" collapsed="false">
      <c r="A149" s="57"/>
      <c r="B149" s="57"/>
      <c r="C149" s="57"/>
      <c r="D149" s="57"/>
      <c r="E149" s="57"/>
      <c r="F149" s="57"/>
      <c r="G149" s="58"/>
      <c r="H149" s="58"/>
      <c r="I149" s="57"/>
      <c r="J149" s="57"/>
      <c r="K149" s="57"/>
      <c r="L149" s="58"/>
      <c r="M149" s="58"/>
      <c r="N149" s="57"/>
      <c r="O149" s="57"/>
      <c r="P149" s="58"/>
      <c r="Q149" s="57"/>
      <c r="R149" s="57"/>
      <c r="S149" s="58"/>
      <c r="T149" s="57"/>
      <c r="U149" s="57"/>
      <c r="V149" s="58"/>
      <c r="W149" s="57"/>
      <c r="X149" s="59"/>
      <c r="Y149" s="58"/>
      <c r="Z149" s="57"/>
      <c r="AA149" s="57"/>
      <c r="AB149" s="58"/>
      <c r="AC149" s="57"/>
      <c r="AD149" s="57"/>
      <c r="AE149" s="58"/>
      <c r="AF149" s="57"/>
      <c r="AG149" s="57"/>
      <c r="AH149" s="58"/>
      <c r="AI149" s="57"/>
      <c r="AJ149" s="57"/>
      <c r="AK149" s="58"/>
      <c r="AL149" s="57"/>
      <c r="AM149" s="57"/>
      <c r="AN149" s="58"/>
      <c r="AO149" s="57"/>
      <c r="AP149" s="57"/>
      <c r="AQ149" s="58"/>
      <c r="AR149" s="57"/>
      <c r="AS149" s="57"/>
      <c r="AT149" s="58"/>
      <c r="AU149" s="57"/>
      <c r="AV149" s="57"/>
      <c r="AW149" s="58"/>
      <c r="AX149" s="57"/>
      <c r="AY149" s="57"/>
      <c r="AZ149" s="58"/>
      <c r="BA149" s="57"/>
      <c r="BB149" s="57"/>
      <c r="BC149" s="58"/>
      <c r="BD149" s="57"/>
      <c r="BE149" s="57"/>
      <c r="BF149" s="47" t="n">
        <f aca="false">COUNTA(M149,P149,S149,V149,Y149,AB149,AE149,AH149,AK149,AN149,AQ149,AT149,AW149,AZ149,BC149)</f>
        <v>0</v>
      </c>
      <c r="BG149" s="48" t="str">
        <f aca="true">IF(BF149&gt;0,TODAY()-MAX(M149,P149,S149,V149,Y149,AB149,AE149,AH149,AK149,AN149,AQ149,AT149,AW149,AZ149,BC149),"")</f>
        <v/>
      </c>
      <c r="BH149" s="48" t="str">
        <f aca="false">IF(AND(G149&lt;&gt;"",M149&lt;&gt;""),M149-G149,"")</f>
        <v/>
      </c>
      <c r="BI149" s="58"/>
      <c r="BJ149" s="58"/>
      <c r="BL149" s="49" t="str">
        <f aca="false">IF(E149="","",IFERROR(IF(INDEX(Setup!$D$23:$D$32,MATCH(E149,Setup!$B$23:$B$32,0))="","Unmapped",INDEX(Setup!$D$23:$D$32,MATCH(E149,Setup!$B$23:$B$32,0))),"Unmapped"))</f>
        <v/>
      </c>
    </row>
    <row r="150" customFormat="false" ht="15" hidden="false" customHeight="true" outlineLevel="0" collapsed="false">
      <c r="A150" s="50"/>
      <c r="B150" s="50"/>
      <c r="C150" s="50"/>
      <c r="D150" s="50"/>
      <c r="E150" s="50"/>
      <c r="F150" s="50"/>
      <c r="G150" s="51"/>
      <c r="H150" s="51"/>
      <c r="I150" s="50"/>
      <c r="J150" s="50"/>
      <c r="K150" s="50"/>
      <c r="L150" s="51"/>
      <c r="M150" s="51"/>
      <c r="N150" s="50"/>
      <c r="O150" s="50"/>
      <c r="P150" s="51"/>
      <c r="Q150" s="50"/>
      <c r="R150" s="50"/>
      <c r="S150" s="51"/>
      <c r="T150" s="50"/>
      <c r="U150" s="50"/>
      <c r="V150" s="51"/>
      <c r="W150" s="50"/>
      <c r="X150" s="52"/>
      <c r="Y150" s="51"/>
      <c r="Z150" s="50"/>
      <c r="AA150" s="50"/>
      <c r="AB150" s="51"/>
      <c r="AC150" s="50"/>
      <c r="AD150" s="50"/>
      <c r="AE150" s="51"/>
      <c r="AF150" s="50"/>
      <c r="AG150" s="50"/>
      <c r="AH150" s="51"/>
      <c r="AI150" s="50"/>
      <c r="AJ150" s="50"/>
      <c r="AK150" s="51"/>
      <c r="AL150" s="50"/>
      <c r="AM150" s="50"/>
      <c r="AN150" s="51"/>
      <c r="AO150" s="50"/>
      <c r="AP150" s="50"/>
      <c r="AQ150" s="51"/>
      <c r="AR150" s="50"/>
      <c r="AS150" s="50"/>
      <c r="AT150" s="51"/>
      <c r="AU150" s="50"/>
      <c r="AV150" s="50"/>
      <c r="AW150" s="51"/>
      <c r="AX150" s="50"/>
      <c r="AY150" s="50"/>
      <c r="AZ150" s="51"/>
      <c r="BA150" s="50"/>
      <c r="BB150" s="50"/>
      <c r="BC150" s="51"/>
      <c r="BD150" s="50"/>
      <c r="BE150" s="50"/>
      <c r="BF150" s="53" t="n">
        <f aca="false">COUNTA(M150,P150,S150,V150,Y150,AB150,AE150,AH150,AK150,AN150,AQ150,AT150,AW150,AZ150,BC150)</f>
        <v>0</v>
      </c>
      <c r="BG150" s="54" t="str">
        <f aca="true">IF(BF150&gt;0,TODAY()-MAX(M150,P150,S150,V150,Y150,AB150,AE150,AH150,AK150,AN150,AQ150,AT150,AW150,AZ150,BC150),"")</f>
        <v/>
      </c>
      <c r="BH150" s="54" t="str">
        <f aca="false">IF(AND(G150&lt;&gt;"",M150&lt;&gt;""),M150-G150,"")</f>
        <v/>
      </c>
      <c r="BI150" s="51"/>
      <c r="BJ150" s="51"/>
      <c r="BK150" s="55"/>
      <c r="BL150" s="56" t="str">
        <f aca="false">IF(E150="","",IFERROR(IF(INDEX(Setup!$D$23:$D$32,MATCH(E150,Setup!$B$23:$B$32,0))="","Unmapped",INDEX(Setup!$D$23:$D$32,MATCH(E150,Setup!$B$23:$B$32,0))),"Unmapped"))</f>
        <v/>
      </c>
    </row>
    <row r="151" customFormat="false" ht="15" hidden="false" customHeight="true" outlineLevel="0" collapsed="false">
      <c r="A151" s="57"/>
      <c r="B151" s="57"/>
      <c r="C151" s="57"/>
      <c r="D151" s="57"/>
      <c r="E151" s="57"/>
      <c r="F151" s="57"/>
      <c r="G151" s="58"/>
      <c r="H151" s="58"/>
      <c r="I151" s="57"/>
      <c r="J151" s="57"/>
      <c r="K151" s="57"/>
      <c r="L151" s="58"/>
      <c r="M151" s="58"/>
      <c r="N151" s="57"/>
      <c r="O151" s="57"/>
      <c r="P151" s="58"/>
      <c r="Q151" s="57"/>
      <c r="R151" s="57"/>
      <c r="S151" s="58"/>
      <c r="T151" s="57"/>
      <c r="U151" s="57"/>
      <c r="V151" s="58"/>
      <c r="W151" s="57"/>
      <c r="X151" s="59"/>
      <c r="Y151" s="58"/>
      <c r="Z151" s="57"/>
      <c r="AA151" s="57"/>
      <c r="AB151" s="58"/>
      <c r="AC151" s="57"/>
      <c r="AD151" s="57"/>
      <c r="AE151" s="58"/>
      <c r="AF151" s="57"/>
      <c r="AG151" s="57"/>
      <c r="AH151" s="58"/>
      <c r="AI151" s="57"/>
      <c r="AJ151" s="57"/>
      <c r="AK151" s="58"/>
      <c r="AL151" s="57"/>
      <c r="AM151" s="57"/>
      <c r="AN151" s="58"/>
      <c r="AO151" s="57"/>
      <c r="AP151" s="57"/>
      <c r="AQ151" s="58"/>
      <c r="AR151" s="57"/>
      <c r="AS151" s="57"/>
      <c r="AT151" s="58"/>
      <c r="AU151" s="57"/>
      <c r="AV151" s="57"/>
      <c r="AW151" s="58"/>
      <c r="AX151" s="57"/>
      <c r="AY151" s="57"/>
      <c r="AZ151" s="58"/>
      <c r="BA151" s="57"/>
      <c r="BB151" s="57"/>
      <c r="BC151" s="58"/>
      <c r="BD151" s="57"/>
      <c r="BE151" s="57"/>
      <c r="BF151" s="47" t="n">
        <f aca="false">COUNTA(M151,P151,S151,V151,Y151,AB151,AE151,AH151,AK151,AN151,AQ151,AT151,AW151,AZ151,BC151)</f>
        <v>0</v>
      </c>
      <c r="BG151" s="48" t="str">
        <f aca="true">IF(BF151&gt;0,TODAY()-MAX(M151,P151,S151,V151,Y151,AB151,AE151,AH151,AK151,AN151,AQ151,AT151,AW151,AZ151,BC151),"")</f>
        <v/>
      </c>
      <c r="BH151" s="48" t="str">
        <f aca="false">IF(AND(G151&lt;&gt;"",M151&lt;&gt;""),M151-G151,"")</f>
        <v/>
      </c>
      <c r="BI151" s="58"/>
      <c r="BJ151" s="58"/>
      <c r="BL151" s="49" t="str">
        <f aca="false">IF(E151="","",IFERROR(IF(INDEX(Setup!$D$23:$D$32,MATCH(E151,Setup!$B$23:$B$32,0))="","Unmapped",INDEX(Setup!$D$23:$D$32,MATCH(E151,Setup!$B$23:$B$32,0))),"Unmapped"))</f>
        <v/>
      </c>
    </row>
    <row r="152" customFormat="false" ht="15" hidden="false" customHeight="true" outlineLevel="0" collapsed="false">
      <c r="A152" s="50"/>
      <c r="B152" s="50"/>
      <c r="C152" s="50"/>
      <c r="D152" s="50"/>
      <c r="E152" s="50"/>
      <c r="F152" s="50"/>
      <c r="G152" s="51"/>
      <c r="H152" s="51"/>
      <c r="I152" s="50"/>
      <c r="J152" s="50"/>
      <c r="K152" s="50"/>
      <c r="L152" s="51"/>
      <c r="M152" s="51"/>
      <c r="N152" s="50"/>
      <c r="O152" s="50"/>
      <c r="P152" s="51"/>
      <c r="Q152" s="50"/>
      <c r="R152" s="50"/>
      <c r="S152" s="51"/>
      <c r="T152" s="50"/>
      <c r="U152" s="50"/>
      <c r="V152" s="51"/>
      <c r="W152" s="50"/>
      <c r="X152" s="52"/>
      <c r="Y152" s="51"/>
      <c r="Z152" s="50"/>
      <c r="AA152" s="50"/>
      <c r="AB152" s="51"/>
      <c r="AC152" s="50"/>
      <c r="AD152" s="50"/>
      <c r="AE152" s="51"/>
      <c r="AF152" s="50"/>
      <c r="AG152" s="50"/>
      <c r="AH152" s="51"/>
      <c r="AI152" s="50"/>
      <c r="AJ152" s="50"/>
      <c r="AK152" s="51"/>
      <c r="AL152" s="50"/>
      <c r="AM152" s="50"/>
      <c r="AN152" s="51"/>
      <c r="AO152" s="50"/>
      <c r="AP152" s="50"/>
      <c r="AQ152" s="51"/>
      <c r="AR152" s="50"/>
      <c r="AS152" s="50"/>
      <c r="AT152" s="51"/>
      <c r="AU152" s="50"/>
      <c r="AV152" s="50"/>
      <c r="AW152" s="51"/>
      <c r="AX152" s="50"/>
      <c r="AY152" s="50"/>
      <c r="AZ152" s="51"/>
      <c r="BA152" s="50"/>
      <c r="BB152" s="50"/>
      <c r="BC152" s="51"/>
      <c r="BD152" s="50"/>
      <c r="BE152" s="50"/>
      <c r="BF152" s="53" t="n">
        <f aca="false">COUNTA(M152,P152,S152,V152,Y152,AB152,AE152,AH152,AK152,AN152,AQ152,AT152,AW152,AZ152,BC152)</f>
        <v>0</v>
      </c>
      <c r="BG152" s="54" t="str">
        <f aca="true">IF(BF152&gt;0,TODAY()-MAX(M152,P152,S152,V152,Y152,AB152,AE152,AH152,AK152,AN152,AQ152,AT152,AW152,AZ152,BC152),"")</f>
        <v/>
      </c>
      <c r="BH152" s="54" t="str">
        <f aca="false">IF(AND(G152&lt;&gt;"",M152&lt;&gt;""),M152-G152,"")</f>
        <v/>
      </c>
      <c r="BI152" s="51"/>
      <c r="BJ152" s="51"/>
      <c r="BK152" s="55"/>
      <c r="BL152" s="56" t="str">
        <f aca="false">IF(E152="","",IFERROR(IF(INDEX(Setup!$D$23:$D$32,MATCH(E152,Setup!$B$23:$B$32,0))="","Unmapped",INDEX(Setup!$D$23:$D$32,MATCH(E152,Setup!$B$23:$B$32,0))),"Unmapped"))</f>
        <v/>
      </c>
    </row>
    <row r="153" customFormat="false" ht="15" hidden="false" customHeight="true" outlineLevel="0" collapsed="false">
      <c r="A153" s="57"/>
      <c r="B153" s="57"/>
      <c r="C153" s="57"/>
      <c r="D153" s="57"/>
      <c r="E153" s="57"/>
      <c r="F153" s="57"/>
      <c r="G153" s="58"/>
      <c r="H153" s="58"/>
      <c r="I153" s="57"/>
      <c r="J153" s="57"/>
      <c r="K153" s="57"/>
      <c r="L153" s="58"/>
      <c r="M153" s="58"/>
      <c r="N153" s="57"/>
      <c r="O153" s="57"/>
      <c r="P153" s="58"/>
      <c r="Q153" s="57"/>
      <c r="R153" s="57"/>
      <c r="S153" s="58"/>
      <c r="T153" s="57"/>
      <c r="U153" s="57"/>
      <c r="V153" s="58"/>
      <c r="W153" s="57"/>
      <c r="X153" s="59"/>
      <c r="Y153" s="58"/>
      <c r="Z153" s="57"/>
      <c r="AA153" s="57"/>
      <c r="AB153" s="58"/>
      <c r="AC153" s="57"/>
      <c r="AD153" s="57"/>
      <c r="AE153" s="58"/>
      <c r="AF153" s="57"/>
      <c r="AG153" s="57"/>
      <c r="AH153" s="58"/>
      <c r="AI153" s="57"/>
      <c r="AJ153" s="57"/>
      <c r="AK153" s="58"/>
      <c r="AL153" s="57"/>
      <c r="AM153" s="57"/>
      <c r="AN153" s="58"/>
      <c r="AO153" s="57"/>
      <c r="AP153" s="57"/>
      <c r="AQ153" s="58"/>
      <c r="AR153" s="57"/>
      <c r="AS153" s="57"/>
      <c r="AT153" s="58"/>
      <c r="AU153" s="57"/>
      <c r="AV153" s="57"/>
      <c r="AW153" s="58"/>
      <c r="AX153" s="57"/>
      <c r="AY153" s="57"/>
      <c r="AZ153" s="58"/>
      <c r="BA153" s="57"/>
      <c r="BB153" s="57"/>
      <c r="BC153" s="58"/>
      <c r="BD153" s="57"/>
      <c r="BE153" s="57"/>
      <c r="BF153" s="47" t="n">
        <f aca="false">COUNTA(M153,P153,S153,V153,Y153,AB153,AE153,AH153,AK153,AN153,AQ153,AT153,AW153,AZ153,BC153)</f>
        <v>0</v>
      </c>
      <c r="BG153" s="48" t="str">
        <f aca="true">IF(BF153&gt;0,TODAY()-MAX(M153,P153,S153,V153,Y153,AB153,AE153,AH153,AK153,AN153,AQ153,AT153,AW153,AZ153,BC153),"")</f>
        <v/>
      </c>
      <c r="BH153" s="48" t="str">
        <f aca="false">IF(AND(G153&lt;&gt;"",M153&lt;&gt;""),M153-G153,"")</f>
        <v/>
      </c>
      <c r="BI153" s="58"/>
      <c r="BJ153" s="58"/>
      <c r="BL153" s="49" t="str">
        <f aca="false">IF(E153="","",IFERROR(IF(INDEX(Setup!$D$23:$D$32,MATCH(E153,Setup!$B$23:$B$32,0))="","Unmapped",INDEX(Setup!$D$23:$D$32,MATCH(E153,Setup!$B$23:$B$32,0))),"Unmapped"))</f>
        <v/>
      </c>
    </row>
    <row r="154" customFormat="false" ht="15" hidden="false" customHeight="true" outlineLevel="0" collapsed="false">
      <c r="A154" s="50"/>
      <c r="B154" s="50"/>
      <c r="C154" s="50"/>
      <c r="D154" s="50"/>
      <c r="E154" s="50"/>
      <c r="F154" s="50"/>
      <c r="G154" s="51"/>
      <c r="H154" s="51"/>
      <c r="I154" s="50"/>
      <c r="J154" s="50"/>
      <c r="K154" s="50"/>
      <c r="L154" s="51"/>
      <c r="M154" s="51"/>
      <c r="N154" s="50"/>
      <c r="O154" s="50"/>
      <c r="P154" s="51"/>
      <c r="Q154" s="50"/>
      <c r="R154" s="50"/>
      <c r="S154" s="51"/>
      <c r="T154" s="50"/>
      <c r="U154" s="50"/>
      <c r="V154" s="51"/>
      <c r="W154" s="50"/>
      <c r="X154" s="52"/>
      <c r="Y154" s="51"/>
      <c r="Z154" s="50"/>
      <c r="AA154" s="50"/>
      <c r="AB154" s="51"/>
      <c r="AC154" s="50"/>
      <c r="AD154" s="50"/>
      <c r="AE154" s="51"/>
      <c r="AF154" s="50"/>
      <c r="AG154" s="50"/>
      <c r="AH154" s="51"/>
      <c r="AI154" s="50"/>
      <c r="AJ154" s="50"/>
      <c r="AK154" s="51"/>
      <c r="AL154" s="50"/>
      <c r="AM154" s="50"/>
      <c r="AN154" s="51"/>
      <c r="AO154" s="50"/>
      <c r="AP154" s="50"/>
      <c r="AQ154" s="51"/>
      <c r="AR154" s="50"/>
      <c r="AS154" s="50"/>
      <c r="AT154" s="51"/>
      <c r="AU154" s="50"/>
      <c r="AV154" s="50"/>
      <c r="AW154" s="51"/>
      <c r="AX154" s="50"/>
      <c r="AY154" s="50"/>
      <c r="AZ154" s="51"/>
      <c r="BA154" s="50"/>
      <c r="BB154" s="50"/>
      <c r="BC154" s="51"/>
      <c r="BD154" s="50"/>
      <c r="BE154" s="50"/>
      <c r="BF154" s="53" t="n">
        <f aca="false">COUNTA(M154,P154,S154,V154,Y154,AB154,AE154,AH154,AK154,AN154,AQ154,AT154,AW154,AZ154,BC154)</f>
        <v>0</v>
      </c>
      <c r="BG154" s="54" t="str">
        <f aca="true">IF(BF154&gt;0,TODAY()-MAX(M154,P154,S154,V154,Y154,AB154,AE154,AH154,AK154,AN154,AQ154,AT154,AW154,AZ154,BC154),"")</f>
        <v/>
      </c>
      <c r="BH154" s="54" t="str">
        <f aca="false">IF(AND(G154&lt;&gt;"",M154&lt;&gt;""),M154-G154,"")</f>
        <v/>
      </c>
      <c r="BI154" s="51"/>
      <c r="BJ154" s="51"/>
      <c r="BK154" s="55"/>
      <c r="BL154" s="56" t="str">
        <f aca="false">IF(E154="","",IFERROR(IF(INDEX(Setup!$D$23:$D$32,MATCH(E154,Setup!$B$23:$B$32,0))="","Unmapped",INDEX(Setup!$D$23:$D$32,MATCH(E154,Setup!$B$23:$B$32,0))),"Unmapped"))</f>
        <v/>
      </c>
    </row>
    <row r="155" customFormat="false" ht="15" hidden="false" customHeight="true" outlineLevel="0" collapsed="false">
      <c r="A155" s="57"/>
      <c r="B155" s="57"/>
      <c r="C155" s="57"/>
      <c r="D155" s="57"/>
      <c r="E155" s="57"/>
      <c r="F155" s="57"/>
      <c r="G155" s="58"/>
      <c r="H155" s="58"/>
      <c r="I155" s="57"/>
      <c r="J155" s="57"/>
      <c r="K155" s="57"/>
      <c r="L155" s="58"/>
      <c r="M155" s="58"/>
      <c r="N155" s="57"/>
      <c r="O155" s="57"/>
      <c r="P155" s="58"/>
      <c r="Q155" s="57"/>
      <c r="R155" s="57"/>
      <c r="S155" s="58"/>
      <c r="T155" s="57"/>
      <c r="U155" s="57"/>
      <c r="V155" s="58"/>
      <c r="W155" s="57"/>
      <c r="X155" s="59"/>
      <c r="Y155" s="58"/>
      <c r="Z155" s="57"/>
      <c r="AA155" s="57"/>
      <c r="AB155" s="58"/>
      <c r="AC155" s="57"/>
      <c r="AD155" s="57"/>
      <c r="AE155" s="58"/>
      <c r="AF155" s="57"/>
      <c r="AG155" s="57"/>
      <c r="AH155" s="58"/>
      <c r="AI155" s="57"/>
      <c r="AJ155" s="57"/>
      <c r="AK155" s="58"/>
      <c r="AL155" s="57"/>
      <c r="AM155" s="57"/>
      <c r="AN155" s="58"/>
      <c r="AO155" s="57"/>
      <c r="AP155" s="57"/>
      <c r="AQ155" s="58"/>
      <c r="AR155" s="57"/>
      <c r="AS155" s="57"/>
      <c r="AT155" s="58"/>
      <c r="AU155" s="57"/>
      <c r="AV155" s="57"/>
      <c r="AW155" s="58"/>
      <c r="AX155" s="57"/>
      <c r="AY155" s="57"/>
      <c r="AZ155" s="58"/>
      <c r="BA155" s="57"/>
      <c r="BB155" s="57"/>
      <c r="BC155" s="58"/>
      <c r="BD155" s="57"/>
      <c r="BE155" s="57"/>
      <c r="BF155" s="47" t="n">
        <f aca="false">COUNTA(M155,P155,S155,V155,Y155,AB155,AE155,AH155,AK155,AN155,AQ155,AT155,AW155,AZ155,BC155)</f>
        <v>0</v>
      </c>
      <c r="BG155" s="48" t="str">
        <f aca="true">IF(BF155&gt;0,TODAY()-MAX(M155,P155,S155,V155,Y155,AB155,AE155,AH155,AK155,AN155,AQ155,AT155,AW155,AZ155,BC155),"")</f>
        <v/>
      </c>
      <c r="BH155" s="48" t="str">
        <f aca="false">IF(AND(G155&lt;&gt;"",M155&lt;&gt;""),M155-G155,"")</f>
        <v/>
      </c>
      <c r="BI155" s="58"/>
      <c r="BJ155" s="58"/>
      <c r="BL155" s="49" t="str">
        <f aca="false">IF(E155="","",IFERROR(IF(INDEX(Setup!$D$23:$D$32,MATCH(E155,Setup!$B$23:$B$32,0))="","Unmapped",INDEX(Setup!$D$23:$D$32,MATCH(E155,Setup!$B$23:$B$32,0))),"Unmapped"))</f>
        <v/>
      </c>
    </row>
    <row r="156" customFormat="false" ht="15" hidden="false" customHeight="true" outlineLevel="0" collapsed="false">
      <c r="A156" s="50"/>
      <c r="B156" s="50"/>
      <c r="C156" s="50"/>
      <c r="D156" s="50"/>
      <c r="E156" s="50"/>
      <c r="F156" s="50"/>
      <c r="G156" s="51"/>
      <c r="H156" s="51"/>
      <c r="I156" s="50"/>
      <c r="J156" s="50"/>
      <c r="K156" s="50"/>
      <c r="L156" s="51"/>
      <c r="M156" s="51"/>
      <c r="N156" s="50"/>
      <c r="O156" s="50"/>
      <c r="P156" s="51"/>
      <c r="Q156" s="50"/>
      <c r="R156" s="50"/>
      <c r="S156" s="51"/>
      <c r="T156" s="50"/>
      <c r="U156" s="50"/>
      <c r="V156" s="51"/>
      <c r="W156" s="50"/>
      <c r="X156" s="52"/>
      <c r="Y156" s="51"/>
      <c r="Z156" s="50"/>
      <c r="AA156" s="50"/>
      <c r="AB156" s="51"/>
      <c r="AC156" s="50"/>
      <c r="AD156" s="50"/>
      <c r="AE156" s="51"/>
      <c r="AF156" s="50"/>
      <c r="AG156" s="50"/>
      <c r="AH156" s="51"/>
      <c r="AI156" s="50"/>
      <c r="AJ156" s="50"/>
      <c r="AK156" s="51"/>
      <c r="AL156" s="50"/>
      <c r="AM156" s="50"/>
      <c r="AN156" s="51"/>
      <c r="AO156" s="50"/>
      <c r="AP156" s="50"/>
      <c r="AQ156" s="51"/>
      <c r="AR156" s="50"/>
      <c r="AS156" s="50"/>
      <c r="AT156" s="51"/>
      <c r="AU156" s="50"/>
      <c r="AV156" s="50"/>
      <c r="AW156" s="51"/>
      <c r="AX156" s="50"/>
      <c r="AY156" s="50"/>
      <c r="AZ156" s="51"/>
      <c r="BA156" s="50"/>
      <c r="BB156" s="50"/>
      <c r="BC156" s="51"/>
      <c r="BD156" s="50"/>
      <c r="BE156" s="50"/>
      <c r="BF156" s="53" t="n">
        <f aca="false">COUNTA(M156,P156,S156,V156,Y156,AB156,AE156,AH156,AK156,AN156,AQ156,AT156,AW156,AZ156,BC156)</f>
        <v>0</v>
      </c>
      <c r="BG156" s="54" t="str">
        <f aca="true">IF(BF156&gt;0,TODAY()-MAX(M156,P156,S156,V156,Y156,AB156,AE156,AH156,AK156,AN156,AQ156,AT156,AW156,AZ156,BC156),"")</f>
        <v/>
      </c>
      <c r="BH156" s="54" t="str">
        <f aca="false">IF(AND(G156&lt;&gt;"",M156&lt;&gt;""),M156-G156,"")</f>
        <v/>
      </c>
      <c r="BI156" s="51"/>
      <c r="BJ156" s="51"/>
      <c r="BK156" s="55"/>
      <c r="BL156" s="56" t="str">
        <f aca="false">IF(E156="","",IFERROR(IF(INDEX(Setup!$D$23:$D$32,MATCH(E156,Setup!$B$23:$B$32,0))="","Unmapped",INDEX(Setup!$D$23:$D$32,MATCH(E156,Setup!$B$23:$B$32,0))),"Unmapped"))</f>
        <v/>
      </c>
    </row>
    <row r="157" customFormat="false" ht="15" hidden="false" customHeight="true" outlineLevel="0" collapsed="false">
      <c r="A157" s="57"/>
      <c r="B157" s="57"/>
      <c r="C157" s="57"/>
      <c r="D157" s="57"/>
      <c r="E157" s="57"/>
      <c r="F157" s="57"/>
      <c r="G157" s="58"/>
      <c r="H157" s="58"/>
      <c r="I157" s="57"/>
      <c r="J157" s="57"/>
      <c r="K157" s="57"/>
      <c r="L157" s="58"/>
      <c r="M157" s="58"/>
      <c r="N157" s="57"/>
      <c r="O157" s="57"/>
      <c r="P157" s="58"/>
      <c r="Q157" s="57"/>
      <c r="R157" s="57"/>
      <c r="S157" s="58"/>
      <c r="T157" s="57"/>
      <c r="U157" s="57"/>
      <c r="V157" s="58"/>
      <c r="W157" s="57"/>
      <c r="X157" s="59"/>
      <c r="Y157" s="58"/>
      <c r="Z157" s="57"/>
      <c r="AA157" s="57"/>
      <c r="AB157" s="58"/>
      <c r="AC157" s="57"/>
      <c r="AD157" s="57"/>
      <c r="AE157" s="58"/>
      <c r="AF157" s="57"/>
      <c r="AG157" s="57"/>
      <c r="AH157" s="58"/>
      <c r="AI157" s="57"/>
      <c r="AJ157" s="57"/>
      <c r="AK157" s="58"/>
      <c r="AL157" s="57"/>
      <c r="AM157" s="57"/>
      <c r="AN157" s="58"/>
      <c r="AO157" s="57"/>
      <c r="AP157" s="57"/>
      <c r="AQ157" s="58"/>
      <c r="AR157" s="57"/>
      <c r="AS157" s="57"/>
      <c r="AT157" s="58"/>
      <c r="AU157" s="57"/>
      <c r="AV157" s="57"/>
      <c r="AW157" s="58"/>
      <c r="AX157" s="57"/>
      <c r="AY157" s="57"/>
      <c r="AZ157" s="58"/>
      <c r="BA157" s="57"/>
      <c r="BB157" s="57"/>
      <c r="BC157" s="58"/>
      <c r="BD157" s="57"/>
      <c r="BE157" s="57"/>
      <c r="BF157" s="47" t="n">
        <f aca="false">COUNTA(M157,P157,S157,V157,Y157,AB157,AE157,AH157,AK157,AN157,AQ157,AT157,AW157,AZ157,BC157)</f>
        <v>0</v>
      </c>
      <c r="BG157" s="48" t="str">
        <f aca="true">IF(BF157&gt;0,TODAY()-MAX(M157,P157,S157,V157,Y157,AB157,AE157,AH157,AK157,AN157,AQ157,AT157,AW157,AZ157,BC157),"")</f>
        <v/>
      </c>
      <c r="BH157" s="48" t="str">
        <f aca="false">IF(AND(G157&lt;&gt;"",M157&lt;&gt;""),M157-G157,"")</f>
        <v/>
      </c>
      <c r="BI157" s="58"/>
      <c r="BJ157" s="58"/>
      <c r="BL157" s="49" t="str">
        <f aca="false">IF(E157="","",IFERROR(IF(INDEX(Setup!$D$23:$D$32,MATCH(E157,Setup!$B$23:$B$32,0))="","Unmapped",INDEX(Setup!$D$23:$D$32,MATCH(E157,Setup!$B$23:$B$32,0))),"Unmapped"))</f>
        <v/>
      </c>
    </row>
    <row r="158" customFormat="false" ht="15" hidden="false" customHeight="true" outlineLevel="0" collapsed="false">
      <c r="A158" s="50"/>
      <c r="B158" s="50"/>
      <c r="C158" s="50"/>
      <c r="D158" s="50"/>
      <c r="E158" s="50"/>
      <c r="F158" s="50"/>
      <c r="G158" s="51"/>
      <c r="H158" s="51"/>
      <c r="I158" s="50"/>
      <c r="J158" s="50"/>
      <c r="K158" s="50"/>
      <c r="L158" s="51"/>
      <c r="M158" s="51"/>
      <c r="N158" s="50"/>
      <c r="O158" s="50"/>
      <c r="P158" s="51"/>
      <c r="Q158" s="50"/>
      <c r="R158" s="50"/>
      <c r="S158" s="51"/>
      <c r="T158" s="50"/>
      <c r="U158" s="50"/>
      <c r="V158" s="51"/>
      <c r="W158" s="50"/>
      <c r="X158" s="52"/>
      <c r="Y158" s="51"/>
      <c r="Z158" s="50"/>
      <c r="AA158" s="50"/>
      <c r="AB158" s="51"/>
      <c r="AC158" s="50"/>
      <c r="AD158" s="50"/>
      <c r="AE158" s="51"/>
      <c r="AF158" s="50"/>
      <c r="AG158" s="50"/>
      <c r="AH158" s="51"/>
      <c r="AI158" s="50"/>
      <c r="AJ158" s="50"/>
      <c r="AK158" s="51"/>
      <c r="AL158" s="50"/>
      <c r="AM158" s="50"/>
      <c r="AN158" s="51"/>
      <c r="AO158" s="50"/>
      <c r="AP158" s="50"/>
      <c r="AQ158" s="51"/>
      <c r="AR158" s="50"/>
      <c r="AS158" s="50"/>
      <c r="AT158" s="51"/>
      <c r="AU158" s="50"/>
      <c r="AV158" s="50"/>
      <c r="AW158" s="51"/>
      <c r="AX158" s="50"/>
      <c r="AY158" s="50"/>
      <c r="AZ158" s="51"/>
      <c r="BA158" s="50"/>
      <c r="BB158" s="50"/>
      <c r="BC158" s="51"/>
      <c r="BD158" s="50"/>
      <c r="BE158" s="50"/>
      <c r="BF158" s="53" t="n">
        <f aca="false">COUNTA(M158,P158,S158,V158,Y158,AB158,AE158,AH158,AK158,AN158,AQ158,AT158,AW158,AZ158,BC158)</f>
        <v>0</v>
      </c>
      <c r="BG158" s="54" t="str">
        <f aca="true">IF(BF158&gt;0,TODAY()-MAX(M158,P158,S158,V158,Y158,AB158,AE158,AH158,AK158,AN158,AQ158,AT158,AW158,AZ158,BC158),"")</f>
        <v/>
      </c>
      <c r="BH158" s="54" t="str">
        <f aca="false">IF(AND(G158&lt;&gt;"",M158&lt;&gt;""),M158-G158,"")</f>
        <v/>
      </c>
      <c r="BI158" s="51"/>
      <c r="BJ158" s="51"/>
      <c r="BK158" s="55"/>
      <c r="BL158" s="56" t="str">
        <f aca="false">IF(E158="","",IFERROR(IF(INDEX(Setup!$D$23:$D$32,MATCH(E158,Setup!$B$23:$B$32,0))="","Unmapped",INDEX(Setup!$D$23:$D$32,MATCH(E158,Setup!$B$23:$B$32,0))),"Unmapped"))</f>
        <v/>
      </c>
    </row>
    <row r="159" customFormat="false" ht="15" hidden="false" customHeight="true" outlineLevel="0" collapsed="false">
      <c r="A159" s="57"/>
      <c r="B159" s="57"/>
      <c r="C159" s="57"/>
      <c r="D159" s="57"/>
      <c r="E159" s="57"/>
      <c r="F159" s="57"/>
      <c r="G159" s="58"/>
      <c r="H159" s="58"/>
      <c r="I159" s="57"/>
      <c r="J159" s="57"/>
      <c r="K159" s="57"/>
      <c r="L159" s="58"/>
      <c r="M159" s="58"/>
      <c r="N159" s="57"/>
      <c r="O159" s="57"/>
      <c r="P159" s="58"/>
      <c r="Q159" s="57"/>
      <c r="R159" s="57"/>
      <c r="S159" s="58"/>
      <c r="T159" s="57"/>
      <c r="U159" s="57"/>
      <c r="V159" s="58"/>
      <c r="W159" s="57"/>
      <c r="X159" s="59"/>
      <c r="Y159" s="58"/>
      <c r="Z159" s="57"/>
      <c r="AA159" s="57"/>
      <c r="AB159" s="58"/>
      <c r="AC159" s="57"/>
      <c r="AD159" s="57"/>
      <c r="AE159" s="58"/>
      <c r="AF159" s="57"/>
      <c r="AG159" s="57"/>
      <c r="AH159" s="58"/>
      <c r="AI159" s="57"/>
      <c r="AJ159" s="57"/>
      <c r="AK159" s="58"/>
      <c r="AL159" s="57"/>
      <c r="AM159" s="57"/>
      <c r="AN159" s="58"/>
      <c r="AO159" s="57"/>
      <c r="AP159" s="57"/>
      <c r="AQ159" s="58"/>
      <c r="AR159" s="57"/>
      <c r="AS159" s="57"/>
      <c r="AT159" s="58"/>
      <c r="AU159" s="57"/>
      <c r="AV159" s="57"/>
      <c r="AW159" s="58"/>
      <c r="AX159" s="57"/>
      <c r="AY159" s="57"/>
      <c r="AZ159" s="58"/>
      <c r="BA159" s="57"/>
      <c r="BB159" s="57"/>
      <c r="BC159" s="58"/>
      <c r="BD159" s="57"/>
      <c r="BE159" s="57"/>
      <c r="BF159" s="47" t="n">
        <f aca="false">COUNTA(M159,P159,S159,V159,Y159,AB159,AE159,AH159,AK159,AN159,AQ159,AT159,AW159,AZ159,BC159)</f>
        <v>0</v>
      </c>
      <c r="BG159" s="48" t="str">
        <f aca="true">IF(BF159&gt;0,TODAY()-MAX(M159,P159,S159,V159,Y159,AB159,AE159,AH159,AK159,AN159,AQ159,AT159,AW159,AZ159,BC159),"")</f>
        <v/>
      </c>
      <c r="BH159" s="48" t="str">
        <f aca="false">IF(AND(G159&lt;&gt;"",M159&lt;&gt;""),M159-G159,"")</f>
        <v/>
      </c>
      <c r="BI159" s="58"/>
      <c r="BJ159" s="58"/>
      <c r="BL159" s="49" t="str">
        <f aca="false">IF(E159="","",IFERROR(IF(INDEX(Setup!$D$23:$D$32,MATCH(E159,Setup!$B$23:$B$32,0))="","Unmapped",INDEX(Setup!$D$23:$D$32,MATCH(E159,Setup!$B$23:$B$32,0))),"Unmapped"))</f>
        <v/>
      </c>
    </row>
    <row r="160" customFormat="false" ht="15" hidden="false" customHeight="true" outlineLevel="0" collapsed="false">
      <c r="A160" s="50"/>
      <c r="B160" s="50"/>
      <c r="C160" s="50"/>
      <c r="D160" s="50"/>
      <c r="E160" s="50"/>
      <c r="F160" s="50"/>
      <c r="G160" s="51"/>
      <c r="H160" s="51"/>
      <c r="I160" s="50"/>
      <c r="J160" s="50"/>
      <c r="K160" s="50"/>
      <c r="L160" s="51"/>
      <c r="M160" s="51"/>
      <c r="N160" s="50"/>
      <c r="O160" s="50"/>
      <c r="P160" s="51"/>
      <c r="Q160" s="50"/>
      <c r="R160" s="50"/>
      <c r="S160" s="51"/>
      <c r="T160" s="50"/>
      <c r="U160" s="50"/>
      <c r="V160" s="51"/>
      <c r="W160" s="50"/>
      <c r="X160" s="52"/>
      <c r="Y160" s="51"/>
      <c r="Z160" s="50"/>
      <c r="AA160" s="50"/>
      <c r="AB160" s="51"/>
      <c r="AC160" s="50"/>
      <c r="AD160" s="50"/>
      <c r="AE160" s="51"/>
      <c r="AF160" s="50"/>
      <c r="AG160" s="50"/>
      <c r="AH160" s="51"/>
      <c r="AI160" s="50"/>
      <c r="AJ160" s="50"/>
      <c r="AK160" s="51"/>
      <c r="AL160" s="50"/>
      <c r="AM160" s="50"/>
      <c r="AN160" s="51"/>
      <c r="AO160" s="50"/>
      <c r="AP160" s="50"/>
      <c r="AQ160" s="51"/>
      <c r="AR160" s="50"/>
      <c r="AS160" s="50"/>
      <c r="AT160" s="51"/>
      <c r="AU160" s="50"/>
      <c r="AV160" s="50"/>
      <c r="AW160" s="51"/>
      <c r="AX160" s="50"/>
      <c r="AY160" s="50"/>
      <c r="AZ160" s="51"/>
      <c r="BA160" s="50"/>
      <c r="BB160" s="50"/>
      <c r="BC160" s="51"/>
      <c r="BD160" s="50"/>
      <c r="BE160" s="50"/>
      <c r="BF160" s="53" t="n">
        <f aca="false">COUNTA(M160,P160,S160,V160,Y160,AB160,AE160,AH160,AK160,AN160,AQ160,AT160,AW160,AZ160,BC160)</f>
        <v>0</v>
      </c>
      <c r="BG160" s="54" t="str">
        <f aca="true">IF(BF160&gt;0,TODAY()-MAX(M160,P160,S160,V160,Y160,AB160,AE160,AH160,AK160,AN160,AQ160,AT160,AW160,AZ160,BC160),"")</f>
        <v/>
      </c>
      <c r="BH160" s="54" t="str">
        <f aca="false">IF(AND(G160&lt;&gt;"",M160&lt;&gt;""),M160-G160,"")</f>
        <v/>
      </c>
      <c r="BI160" s="51"/>
      <c r="BJ160" s="51"/>
      <c r="BK160" s="55"/>
      <c r="BL160" s="56" t="str">
        <f aca="false">IF(E160="","",IFERROR(IF(INDEX(Setup!$D$23:$D$32,MATCH(E160,Setup!$B$23:$B$32,0))="","Unmapped",INDEX(Setup!$D$23:$D$32,MATCH(E160,Setup!$B$23:$B$32,0))),"Unmapped"))</f>
        <v/>
      </c>
    </row>
    <row r="161" customFormat="false" ht="15" hidden="false" customHeight="true" outlineLevel="0" collapsed="false">
      <c r="A161" s="57"/>
      <c r="B161" s="57"/>
      <c r="C161" s="57"/>
      <c r="D161" s="57"/>
      <c r="E161" s="57"/>
      <c r="F161" s="57"/>
      <c r="G161" s="58"/>
      <c r="H161" s="58"/>
      <c r="I161" s="57"/>
      <c r="J161" s="57"/>
      <c r="K161" s="57"/>
      <c r="L161" s="58"/>
      <c r="M161" s="58"/>
      <c r="N161" s="57"/>
      <c r="O161" s="57"/>
      <c r="P161" s="58"/>
      <c r="Q161" s="57"/>
      <c r="R161" s="57"/>
      <c r="S161" s="58"/>
      <c r="T161" s="57"/>
      <c r="U161" s="57"/>
      <c r="V161" s="58"/>
      <c r="W161" s="57"/>
      <c r="X161" s="59"/>
      <c r="Y161" s="58"/>
      <c r="Z161" s="57"/>
      <c r="AA161" s="57"/>
      <c r="AB161" s="58"/>
      <c r="AC161" s="57"/>
      <c r="AD161" s="57"/>
      <c r="AE161" s="58"/>
      <c r="AF161" s="57"/>
      <c r="AG161" s="57"/>
      <c r="AH161" s="58"/>
      <c r="AI161" s="57"/>
      <c r="AJ161" s="57"/>
      <c r="AK161" s="58"/>
      <c r="AL161" s="57"/>
      <c r="AM161" s="57"/>
      <c r="AN161" s="58"/>
      <c r="AO161" s="57"/>
      <c r="AP161" s="57"/>
      <c r="AQ161" s="58"/>
      <c r="AR161" s="57"/>
      <c r="AS161" s="57"/>
      <c r="AT161" s="58"/>
      <c r="AU161" s="57"/>
      <c r="AV161" s="57"/>
      <c r="AW161" s="58"/>
      <c r="AX161" s="57"/>
      <c r="AY161" s="57"/>
      <c r="AZ161" s="58"/>
      <c r="BA161" s="57"/>
      <c r="BB161" s="57"/>
      <c r="BC161" s="58"/>
      <c r="BD161" s="57"/>
      <c r="BE161" s="57"/>
      <c r="BF161" s="47" t="n">
        <f aca="false">COUNTA(M161,P161,S161,V161,Y161,AB161,AE161,AH161,AK161,AN161,AQ161,AT161,AW161,AZ161,BC161)</f>
        <v>0</v>
      </c>
      <c r="BG161" s="48" t="str">
        <f aca="true">IF(BF161&gt;0,TODAY()-MAX(M161,P161,S161,V161,Y161,AB161,AE161,AH161,AK161,AN161,AQ161,AT161,AW161,AZ161,BC161),"")</f>
        <v/>
      </c>
      <c r="BH161" s="48" t="str">
        <f aca="false">IF(AND(G161&lt;&gt;"",M161&lt;&gt;""),M161-G161,"")</f>
        <v/>
      </c>
      <c r="BI161" s="58"/>
      <c r="BJ161" s="58"/>
      <c r="BL161" s="49" t="str">
        <f aca="false">IF(E161="","",IFERROR(IF(INDEX(Setup!$D$23:$D$32,MATCH(E161,Setup!$B$23:$B$32,0))="","Unmapped",INDEX(Setup!$D$23:$D$32,MATCH(E161,Setup!$B$23:$B$32,0))),"Unmapped"))</f>
        <v/>
      </c>
    </row>
    <row r="162" customFormat="false" ht="15" hidden="false" customHeight="true" outlineLevel="0" collapsed="false">
      <c r="A162" s="50"/>
      <c r="B162" s="50"/>
      <c r="C162" s="50"/>
      <c r="D162" s="50"/>
      <c r="E162" s="50"/>
      <c r="F162" s="50"/>
      <c r="G162" s="51"/>
      <c r="H162" s="51"/>
      <c r="I162" s="50"/>
      <c r="J162" s="50"/>
      <c r="K162" s="50"/>
      <c r="L162" s="51"/>
      <c r="M162" s="51"/>
      <c r="N162" s="50"/>
      <c r="O162" s="50"/>
      <c r="P162" s="51"/>
      <c r="Q162" s="50"/>
      <c r="R162" s="50"/>
      <c r="S162" s="51"/>
      <c r="T162" s="50"/>
      <c r="U162" s="50"/>
      <c r="V162" s="51"/>
      <c r="W162" s="50"/>
      <c r="X162" s="52"/>
      <c r="Y162" s="51"/>
      <c r="Z162" s="50"/>
      <c r="AA162" s="50"/>
      <c r="AB162" s="51"/>
      <c r="AC162" s="50"/>
      <c r="AD162" s="50"/>
      <c r="AE162" s="51"/>
      <c r="AF162" s="50"/>
      <c r="AG162" s="50"/>
      <c r="AH162" s="51"/>
      <c r="AI162" s="50"/>
      <c r="AJ162" s="50"/>
      <c r="AK162" s="51"/>
      <c r="AL162" s="50"/>
      <c r="AM162" s="50"/>
      <c r="AN162" s="51"/>
      <c r="AO162" s="50"/>
      <c r="AP162" s="50"/>
      <c r="AQ162" s="51"/>
      <c r="AR162" s="50"/>
      <c r="AS162" s="50"/>
      <c r="AT162" s="51"/>
      <c r="AU162" s="50"/>
      <c r="AV162" s="50"/>
      <c r="AW162" s="51"/>
      <c r="AX162" s="50"/>
      <c r="AY162" s="50"/>
      <c r="AZ162" s="51"/>
      <c r="BA162" s="50"/>
      <c r="BB162" s="50"/>
      <c r="BC162" s="51"/>
      <c r="BD162" s="50"/>
      <c r="BE162" s="50"/>
      <c r="BF162" s="53" t="n">
        <f aca="false">COUNTA(M162,P162,S162,V162,Y162,AB162,AE162,AH162,AK162,AN162,AQ162,AT162,AW162,AZ162,BC162)</f>
        <v>0</v>
      </c>
      <c r="BG162" s="54" t="str">
        <f aca="true">IF(BF162&gt;0,TODAY()-MAX(M162,P162,S162,V162,Y162,AB162,AE162,AH162,AK162,AN162,AQ162,AT162,AW162,AZ162,BC162),"")</f>
        <v/>
      </c>
      <c r="BH162" s="54" t="str">
        <f aca="false">IF(AND(G162&lt;&gt;"",M162&lt;&gt;""),M162-G162,"")</f>
        <v/>
      </c>
      <c r="BI162" s="51"/>
      <c r="BJ162" s="51"/>
      <c r="BK162" s="55"/>
      <c r="BL162" s="56" t="str">
        <f aca="false">IF(E162="","",IFERROR(IF(INDEX(Setup!$D$23:$D$32,MATCH(E162,Setup!$B$23:$B$32,0))="","Unmapped",INDEX(Setup!$D$23:$D$32,MATCH(E162,Setup!$B$23:$B$32,0))),"Unmapped"))</f>
        <v/>
      </c>
    </row>
    <row r="163" customFormat="false" ht="15" hidden="false" customHeight="true" outlineLevel="0" collapsed="false">
      <c r="A163" s="57"/>
      <c r="B163" s="57"/>
      <c r="C163" s="57"/>
      <c r="D163" s="57"/>
      <c r="E163" s="57"/>
      <c r="F163" s="57"/>
      <c r="G163" s="58"/>
      <c r="H163" s="58"/>
      <c r="I163" s="57"/>
      <c r="J163" s="57"/>
      <c r="K163" s="57"/>
      <c r="L163" s="58"/>
      <c r="M163" s="58"/>
      <c r="N163" s="57"/>
      <c r="O163" s="57"/>
      <c r="P163" s="58"/>
      <c r="Q163" s="57"/>
      <c r="R163" s="57"/>
      <c r="S163" s="58"/>
      <c r="T163" s="57"/>
      <c r="U163" s="57"/>
      <c r="V163" s="58"/>
      <c r="W163" s="57"/>
      <c r="X163" s="59"/>
      <c r="Y163" s="58"/>
      <c r="Z163" s="57"/>
      <c r="AA163" s="57"/>
      <c r="AB163" s="58"/>
      <c r="AC163" s="57"/>
      <c r="AD163" s="57"/>
      <c r="AE163" s="58"/>
      <c r="AF163" s="57"/>
      <c r="AG163" s="57"/>
      <c r="AH163" s="58"/>
      <c r="AI163" s="57"/>
      <c r="AJ163" s="57"/>
      <c r="AK163" s="58"/>
      <c r="AL163" s="57"/>
      <c r="AM163" s="57"/>
      <c r="AN163" s="58"/>
      <c r="AO163" s="57"/>
      <c r="AP163" s="57"/>
      <c r="AQ163" s="58"/>
      <c r="AR163" s="57"/>
      <c r="AS163" s="57"/>
      <c r="AT163" s="58"/>
      <c r="AU163" s="57"/>
      <c r="AV163" s="57"/>
      <c r="AW163" s="58"/>
      <c r="AX163" s="57"/>
      <c r="AY163" s="57"/>
      <c r="AZ163" s="58"/>
      <c r="BA163" s="57"/>
      <c r="BB163" s="57"/>
      <c r="BC163" s="58"/>
      <c r="BD163" s="57"/>
      <c r="BE163" s="57"/>
      <c r="BF163" s="47" t="n">
        <f aca="false">COUNTA(M163,P163,S163,V163,Y163,AB163,AE163,AH163,AK163,AN163,AQ163,AT163,AW163,AZ163,BC163)</f>
        <v>0</v>
      </c>
      <c r="BG163" s="48" t="str">
        <f aca="true">IF(BF163&gt;0,TODAY()-MAX(M163,P163,S163,V163,Y163,AB163,AE163,AH163,AK163,AN163,AQ163,AT163,AW163,AZ163,BC163),"")</f>
        <v/>
      </c>
      <c r="BH163" s="48" t="str">
        <f aca="false">IF(AND(G163&lt;&gt;"",M163&lt;&gt;""),M163-G163,"")</f>
        <v/>
      </c>
      <c r="BI163" s="58"/>
      <c r="BJ163" s="58"/>
      <c r="BL163" s="49" t="str">
        <f aca="false">IF(E163="","",IFERROR(IF(INDEX(Setup!$D$23:$D$32,MATCH(E163,Setup!$B$23:$B$32,0))="","Unmapped",INDEX(Setup!$D$23:$D$32,MATCH(E163,Setup!$B$23:$B$32,0))),"Unmapped"))</f>
        <v/>
      </c>
    </row>
    <row r="164" customFormat="false" ht="15" hidden="false" customHeight="true" outlineLevel="0" collapsed="false">
      <c r="A164" s="50"/>
      <c r="B164" s="50"/>
      <c r="C164" s="50"/>
      <c r="D164" s="50"/>
      <c r="E164" s="50"/>
      <c r="F164" s="50"/>
      <c r="G164" s="51"/>
      <c r="H164" s="51"/>
      <c r="I164" s="50"/>
      <c r="J164" s="50"/>
      <c r="K164" s="50"/>
      <c r="L164" s="51"/>
      <c r="M164" s="51"/>
      <c r="N164" s="50"/>
      <c r="O164" s="50"/>
      <c r="P164" s="51"/>
      <c r="Q164" s="50"/>
      <c r="R164" s="50"/>
      <c r="S164" s="51"/>
      <c r="T164" s="50"/>
      <c r="U164" s="50"/>
      <c r="V164" s="51"/>
      <c r="W164" s="50"/>
      <c r="X164" s="52"/>
      <c r="Y164" s="51"/>
      <c r="Z164" s="50"/>
      <c r="AA164" s="50"/>
      <c r="AB164" s="51"/>
      <c r="AC164" s="50"/>
      <c r="AD164" s="50"/>
      <c r="AE164" s="51"/>
      <c r="AF164" s="50"/>
      <c r="AG164" s="50"/>
      <c r="AH164" s="51"/>
      <c r="AI164" s="50"/>
      <c r="AJ164" s="50"/>
      <c r="AK164" s="51"/>
      <c r="AL164" s="50"/>
      <c r="AM164" s="50"/>
      <c r="AN164" s="51"/>
      <c r="AO164" s="50"/>
      <c r="AP164" s="50"/>
      <c r="AQ164" s="51"/>
      <c r="AR164" s="50"/>
      <c r="AS164" s="50"/>
      <c r="AT164" s="51"/>
      <c r="AU164" s="50"/>
      <c r="AV164" s="50"/>
      <c r="AW164" s="51"/>
      <c r="AX164" s="50"/>
      <c r="AY164" s="50"/>
      <c r="AZ164" s="51"/>
      <c r="BA164" s="50"/>
      <c r="BB164" s="50"/>
      <c r="BC164" s="51"/>
      <c r="BD164" s="50"/>
      <c r="BE164" s="50"/>
      <c r="BF164" s="53" t="n">
        <f aca="false">COUNTA(M164,P164,S164,V164,Y164,AB164,AE164,AH164,AK164,AN164,AQ164,AT164,AW164,AZ164,BC164)</f>
        <v>0</v>
      </c>
      <c r="BG164" s="54" t="str">
        <f aca="true">IF(BF164&gt;0,TODAY()-MAX(M164,P164,S164,V164,Y164,AB164,AE164,AH164,AK164,AN164,AQ164,AT164,AW164,AZ164,BC164),"")</f>
        <v/>
      </c>
      <c r="BH164" s="54" t="str">
        <f aca="false">IF(AND(G164&lt;&gt;"",M164&lt;&gt;""),M164-G164,"")</f>
        <v/>
      </c>
      <c r="BI164" s="51"/>
      <c r="BJ164" s="51"/>
      <c r="BK164" s="55"/>
      <c r="BL164" s="56" t="str">
        <f aca="false">IF(E164="","",IFERROR(IF(INDEX(Setup!$D$23:$D$32,MATCH(E164,Setup!$B$23:$B$32,0))="","Unmapped",INDEX(Setup!$D$23:$D$32,MATCH(E164,Setup!$B$23:$B$32,0))),"Unmapped"))</f>
        <v/>
      </c>
    </row>
    <row r="165" customFormat="false" ht="15" hidden="false" customHeight="true" outlineLevel="0" collapsed="false">
      <c r="A165" s="57"/>
      <c r="B165" s="57"/>
      <c r="C165" s="57"/>
      <c r="D165" s="57"/>
      <c r="E165" s="57"/>
      <c r="F165" s="57"/>
      <c r="G165" s="58"/>
      <c r="H165" s="58"/>
      <c r="I165" s="57"/>
      <c r="J165" s="57"/>
      <c r="K165" s="57"/>
      <c r="L165" s="58"/>
      <c r="M165" s="58"/>
      <c r="N165" s="57"/>
      <c r="O165" s="57"/>
      <c r="P165" s="58"/>
      <c r="Q165" s="57"/>
      <c r="R165" s="57"/>
      <c r="S165" s="58"/>
      <c r="T165" s="57"/>
      <c r="U165" s="57"/>
      <c r="V165" s="58"/>
      <c r="W165" s="57"/>
      <c r="X165" s="59"/>
      <c r="Y165" s="58"/>
      <c r="Z165" s="57"/>
      <c r="AA165" s="57"/>
      <c r="AB165" s="58"/>
      <c r="AC165" s="57"/>
      <c r="AD165" s="57"/>
      <c r="AE165" s="58"/>
      <c r="AF165" s="57"/>
      <c r="AG165" s="57"/>
      <c r="AH165" s="58"/>
      <c r="AI165" s="57"/>
      <c r="AJ165" s="57"/>
      <c r="AK165" s="58"/>
      <c r="AL165" s="57"/>
      <c r="AM165" s="57"/>
      <c r="AN165" s="58"/>
      <c r="AO165" s="57"/>
      <c r="AP165" s="57"/>
      <c r="AQ165" s="58"/>
      <c r="AR165" s="57"/>
      <c r="AS165" s="57"/>
      <c r="AT165" s="58"/>
      <c r="AU165" s="57"/>
      <c r="AV165" s="57"/>
      <c r="AW165" s="58"/>
      <c r="AX165" s="57"/>
      <c r="AY165" s="57"/>
      <c r="AZ165" s="58"/>
      <c r="BA165" s="57"/>
      <c r="BB165" s="57"/>
      <c r="BC165" s="58"/>
      <c r="BD165" s="57"/>
      <c r="BE165" s="57"/>
      <c r="BF165" s="47" t="n">
        <f aca="false">COUNTA(M165,P165,S165,V165,Y165,AB165,AE165,AH165,AK165,AN165,AQ165,AT165,AW165,AZ165,BC165)</f>
        <v>0</v>
      </c>
      <c r="BG165" s="48" t="str">
        <f aca="true">IF(BF165&gt;0,TODAY()-MAX(M165,P165,S165,V165,Y165,AB165,AE165,AH165,AK165,AN165,AQ165,AT165,AW165,AZ165,BC165),"")</f>
        <v/>
      </c>
      <c r="BH165" s="48" t="str">
        <f aca="false">IF(AND(G165&lt;&gt;"",M165&lt;&gt;""),M165-G165,"")</f>
        <v/>
      </c>
      <c r="BI165" s="58"/>
      <c r="BJ165" s="58"/>
      <c r="BL165" s="49" t="str">
        <f aca="false">IF(E165="","",IFERROR(IF(INDEX(Setup!$D$23:$D$32,MATCH(E165,Setup!$B$23:$B$32,0))="","Unmapped",INDEX(Setup!$D$23:$D$32,MATCH(E165,Setup!$B$23:$B$32,0))),"Unmapped"))</f>
        <v/>
      </c>
    </row>
    <row r="166" customFormat="false" ht="15" hidden="false" customHeight="true" outlineLevel="0" collapsed="false">
      <c r="A166" s="50"/>
      <c r="B166" s="50"/>
      <c r="C166" s="50"/>
      <c r="D166" s="50"/>
      <c r="E166" s="50"/>
      <c r="F166" s="50"/>
      <c r="G166" s="51"/>
      <c r="H166" s="51"/>
      <c r="I166" s="50"/>
      <c r="J166" s="50"/>
      <c r="K166" s="50"/>
      <c r="L166" s="51"/>
      <c r="M166" s="51"/>
      <c r="N166" s="50"/>
      <c r="O166" s="50"/>
      <c r="P166" s="51"/>
      <c r="Q166" s="50"/>
      <c r="R166" s="50"/>
      <c r="S166" s="51"/>
      <c r="T166" s="50"/>
      <c r="U166" s="50"/>
      <c r="V166" s="51"/>
      <c r="W166" s="50"/>
      <c r="X166" s="52"/>
      <c r="Y166" s="51"/>
      <c r="Z166" s="50"/>
      <c r="AA166" s="50"/>
      <c r="AB166" s="51"/>
      <c r="AC166" s="50"/>
      <c r="AD166" s="50"/>
      <c r="AE166" s="51"/>
      <c r="AF166" s="50"/>
      <c r="AG166" s="50"/>
      <c r="AH166" s="51"/>
      <c r="AI166" s="50"/>
      <c r="AJ166" s="50"/>
      <c r="AK166" s="51"/>
      <c r="AL166" s="50"/>
      <c r="AM166" s="50"/>
      <c r="AN166" s="51"/>
      <c r="AO166" s="50"/>
      <c r="AP166" s="50"/>
      <c r="AQ166" s="51"/>
      <c r="AR166" s="50"/>
      <c r="AS166" s="50"/>
      <c r="AT166" s="51"/>
      <c r="AU166" s="50"/>
      <c r="AV166" s="50"/>
      <c r="AW166" s="51"/>
      <c r="AX166" s="50"/>
      <c r="AY166" s="50"/>
      <c r="AZ166" s="51"/>
      <c r="BA166" s="50"/>
      <c r="BB166" s="50"/>
      <c r="BC166" s="51"/>
      <c r="BD166" s="50"/>
      <c r="BE166" s="50"/>
      <c r="BF166" s="53" t="n">
        <f aca="false">COUNTA(M166,P166,S166,V166,Y166,AB166,AE166,AH166,AK166,AN166,AQ166,AT166,AW166,AZ166,BC166)</f>
        <v>0</v>
      </c>
      <c r="BG166" s="54" t="str">
        <f aca="true">IF(BF166&gt;0,TODAY()-MAX(M166,P166,S166,V166,Y166,AB166,AE166,AH166,AK166,AN166,AQ166,AT166,AW166,AZ166,BC166),"")</f>
        <v/>
      </c>
      <c r="BH166" s="54" t="str">
        <f aca="false">IF(AND(G166&lt;&gt;"",M166&lt;&gt;""),M166-G166,"")</f>
        <v/>
      </c>
      <c r="BI166" s="51"/>
      <c r="BJ166" s="51"/>
      <c r="BK166" s="55"/>
      <c r="BL166" s="56" t="str">
        <f aca="false">IF(E166="","",IFERROR(IF(INDEX(Setup!$D$23:$D$32,MATCH(E166,Setup!$B$23:$B$32,0))="","Unmapped",INDEX(Setup!$D$23:$D$32,MATCH(E166,Setup!$B$23:$B$32,0))),"Unmapped"))</f>
        <v/>
      </c>
    </row>
    <row r="167" customFormat="false" ht="15" hidden="false" customHeight="true" outlineLevel="0" collapsed="false">
      <c r="A167" s="57"/>
      <c r="B167" s="57"/>
      <c r="C167" s="57"/>
      <c r="D167" s="57"/>
      <c r="E167" s="57"/>
      <c r="F167" s="57"/>
      <c r="G167" s="58"/>
      <c r="H167" s="58"/>
      <c r="I167" s="57"/>
      <c r="J167" s="57"/>
      <c r="K167" s="57"/>
      <c r="L167" s="58"/>
      <c r="M167" s="58"/>
      <c r="N167" s="57"/>
      <c r="O167" s="57"/>
      <c r="P167" s="58"/>
      <c r="Q167" s="57"/>
      <c r="R167" s="57"/>
      <c r="S167" s="58"/>
      <c r="T167" s="57"/>
      <c r="U167" s="57"/>
      <c r="V167" s="58"/>
      <c r="W167" s="57"/>
      <c r="X167" s="59"/>
      <c r="Y167" s="58"/>
      <c r="Z167" s="57"/>
      <c r="AA167" s="57"/>
      <c r="AB167" s="58"/>
      <c r="AC167" s="57"/>
      <c r="AD167" s="57"/>
      <c r="AE167" s="58"/>
      <c r="AF167" s="57"/>
      <c r="AG167" s="57"/>
      <c r="AH167" s="58"/>
      <c r="AI167" s="57"/>
      <c r="AJ167" s="57"/>
      <c r="AK167" s="58"/>
      <c r="AL167" s="57"/>
      <c r="AM167" s="57"/>
      <c r="AN167" s="58"/>
      <c r="AO167" s="57"/>
      <c r="AP167" s="57"/>
      <c r="AQ167" s="58"/>
      <c r="AR167" s="57"/>
      <c r="AS167" s="57"/>
      <c r="AT167" s="58"/>
      <c r="AU167" s="57"/>
      <c r="AV167" s="57"/>
      <c r="AW167" s="58"/>
      <c r="AX167" s="57"/>
      <c r="AY167" s="57"/>
      <c r="AZ167" s="58"/>
      <c r="BA167" s="57"/>
      <c r="BB167" s="57"/>
      <c r="BC167" s="58"/>
      <c r="BD167" s="57"/>
      <c r="BE167" s="57"/>
      <c r="BF167" s="47" t="n">
        <f aca="false">COUNTA(M167,P167,S167,V167,Y167,AB167,AE167,AH167,AK167,AN167,AQ167,AT167,AW167,AZ167,BC167)</f>
        <v>0</v>
      </c>
      <c r="BG167" s="48" t="str">
        <f aca="true">IF(BF167&gt;0,TODAY()-MAX(M167,P167,S167,V167,Y167,AB167,AE167,AH167,AK167,AN167,AQ167,AT167,AW167,AZ167,BC167),"")</f>
        <v/>
      </c>
      <c r="BH167" s="48" t="str">
        <f aca="false">IF(AND(G167&lt;&gt;"",M167&lt;&gt;""),M167-G167,"")</f>
        <v/>
      </c>
      <c r="BI167" s="58"/>
      <c r="BJ167" s="58"/>
      <c r="BL167" s="49" t="str">
        <f aca="false">IF(E167="","",IFERROR(IF(INDEX(Setup!$D$23:$D$32,MATCH(E167,Setup!$B$23:$B$32,0))="","Unmapped",INDEX(Setup!$D$23:$D$32,MATCH(E167,Setup!$B$23:$B$32,0))),"Unmapped"))</f>
        <v/>
      </c>
    </row>
    <row r="168" customFormat="false" ht="15" hidden="false" customHeight="true" outlineLevel="0" collapsed="false">
      <c r="A168" s="50"/>
      <c r="B168" s="50"/>
      <c r="C168" s="50"/>
      <c r="D168" s="50"/>
      <c r="E168" s="50"/>
      <c r="F168" s="50"/>
      <c r="G168" s="51"/>
      <c r="H168" s="51"/>
      <c r="I168" s="50"/>
      <c r="J168" s="50"/>
      <c r="K168" s="50"/>
      <c r="L168" s="51"/>
      <c r="M168" s="51"/>
      <c r="N168" s="50"/>
      <c r="O168" s="50"/>
      <c r="P168" s="51"/>
      <c r="Q168" s="50"/>
      <c r="R168" s="50"/>
      <c r="S168" s="51"/>
      <c r="T168" s="50"/>
      <c r="U168" s="50"/>
      <c r="V168" s="51"/>
      <c r="W168" s="50"/>
      <c r="X168" s="52"/>
      <c r="Y168" s="51"/>
      <c r="Z168" s="50"/>
      <c r="AA168" s="50"/>
      <c r="AB168" s="51"/>
      <c r="AC168" s="50"/>
      <c r="AD168" s="50"/>
      <c r="AE168" s="51"/>
      <c r="AF168" s="50"/>
      <c r="AG168" s="50"/>
      <c r="AH168" s="51"/>
      <c r="AI168" s="50"/>
      <c r="AJ168" s="50"/>
      <c r="AK168" s="51"/>
      <c r="AL168" s="50"/>
      <c r="AM168" s="50"/>
      <c r="AN168" s="51"/>
      <c r="AO168" s="50"/>
      <c r="AP168" s="50"/>
      <c r="AQ168" s="51"/>
      <c r="AR168" s="50"/>
      <c r="AS168" s="50"/>
      <c r="AT168" s="51"/>
      <c r="AU168" s="50"/>
      <c r="AV168" s="50"/>
      <c r="AW168" s="51"/>
      <c r="AX168" s="50"/>
      <c r="AY168" s="50"/>
      <c r="AZ168" s="51"/>
      <c r="BA168" s="50"/>
      <c r="BB168" s="50"/>
      <c r="BC168" s="51"/>
      <c r="BD168" s="50"/>
      <c r="BE168" s="50"/>
      <c r="BF168" s="53" t="n">
        <f aca="false">COUNTA(M168,P168,S168,V168,Y168,AB168,AE168,AH168,AK168,AN168,AQ168,AT168,AW168,AZ168,BC168)</f>
        <v>0</v>
      </c>
      <c r="BG168" s="54" t="str">
        <f aca="true">IF(BF168&gt;0,TODAY()-MAX(M168,P168,S168,V168,Y168,AB168,AE168,AH168,AK168,AN168,AQ168,AT168,AW168,AZ168,BC168),"")</f>
        <v/>
      </c>
      <c r="BH168" s="54" t="str">
        <f aca="false">IF(AND(G168&lt;&gt;"",M168&lt;&gt;""),M168-G168,"")</f>
        <v/>
      </c>
      <c r="BI168" s="51"/>
      <c r="BJ168" s="51"/>
      <c r="BK168" s="55"/>
      <c r="BL168" s="56" t="str">
        <f aca="false">IF(E168="","",IFERROR(IF(INDEX(Setup!$D$23:$D$32,MATCH(E168,Setup!$B$23:$B$32,0))="","Unmapped",INDEX(Setup!$D$23:$D$32,MATCH(E168,Setup!$B$23:$B$32,0))),"Unmapped"))</f>
        <v/>
      </c>
    </row>
    <row r="169" customFormat="false" ht="15" hidden="false" customHeight="true" outlineLevel="0" collapsed="false">
      <c r="A169" s="57"/>
      <c r="B169" s="57"/>
      <c r="C169" s="57"/>
      <c r="D169" s="57"/>
      <c r="E169" s="57"/>
      <c r="F169" s="57"/>
      <c r="G169" s="58"/>
      <c r="H169" s="58"/>
      <c r="I169" s="57"/>
      <c r="J169" s="57"/>
      <c r="K169" s="57"/>
      <c r="L169" s="58"/>
      <c r="M169" s="58"/>
      <c r="N169" s="57"/>
      <c r="O169" s="57"/>
      <c r="P169" s="58"/>
      <c r="Q169" s="57"/>
      <c r="R169" s="57"/>
      <c r="S169" s="58"/>
      <c r="T169" s="57"/>
      <c r="U169" s="57"/>
      <c r="V169" s="58"/>
      <c r="W169" s="57"/>
      <c r="X169" s="59"/>
      <c r="Y169" s="58"/>
      <c r="Z169" s="57"/>
      <c r="AA169" s="57"/>
      <c r="AB169" s="58"/>
      <c r="AC169" s="57"/>
      <c r="AD169" s="57"/>
      <c r="AE169" s="58"/>
      <c r="AF169" s="57"/>
      <c r="AG169" s="57"/>
      <c r="AH169" s="58"/>
      <c r="AI169" s="57"/>
      <c r="AJ169" s="57"/>
      <c r="AK169" s="58"/>
      <c r="AL169" s="57"/>
      <c r="AM169" s="57"/>
      <c r="AN169" s="58"/>
      <c r="AO169" s="57"/>
      <c r="AP169" s="57"/>
      <c r="AQ169" s="58"/>
      <c r="AR169" s="57"/>
      <c r="AS169" s="57"/>
      <c r="AT169" s="58"/>
      <c r="AU169" s="57"/>
      <c r="AV169" s="57"/>
      <c r="AW169" s="58"/>
      <c r="AX169" s="57"/>
      <c r="AY169" s="57"/>
      <c r="AZ169" s="58"/>
      <c r="BA169" s="57"/>
      <c r="BB169" s="57"/>
      <c r="BC169" s="58"/>
      <c r="BD169" s="57"/>
      <c r="BE169" s="57"/>
      <c r="BF169" s="47" t="n">
        <f aca="false">COUNTA(M169,P169,S169,V169,Y169,AB169,AE169,AH169,AK169,AN169,AQ169,AT169,AW169,AZ169,BC169)</f>
        <v>0</v>
      </c>
      <c r="BG169" s="48" t="str">
        <f aca="true">IF(BF169&gt;0,TODAY()-MAX(M169,P169,S169,V169,Y169,AB169,AE169,AH169,AK169,AN169,AQ169,AT169,AW169,AZ169,BC169),"")</f>
        <v/>
      </c>
      <c r="BH169" s="48" t="str">
        <f aca="false">IF(AND(G169&lt;&gt;"",M169&lt;&gt;""),M169-G169,"")</f>
        <v/>
      </c>
      <c r="BI169" s="58"/>
      <c r="BJ169" s="58"/>
      <c r="BL169" s="49" t="str">
        <f aca="false">IF(E169="","",IFERROR(IF(INDEX(Setup!$D$23:$D$32,MATCH(E169,Setup!$B$23:$B$32,0))="","Unmapped",INDEX(Setup!$D$23:$D$32,MATCH(E169,Setup!$B$23:$B$32,0))),"Unmapped"))</f>
        <v/>
      </c>
    </row>
    <row r="170" customFormat="false" ht="15" hidden="false" customHeight="true" outlineLevel="0" collapsed="false">
      <c r="A170" s="50"/>
      <c r="B170" s="50"/>
      <c r="C170" s="50"/>
      <c r="D170" s="50"/>
      <c r="E170" s="50"/>
      <c r="F170" s="50"/>
      <c r="G170" s="51"/>
      <c r="H170" s="51"/>
      <c r="I170" s="50"/>
      <c r="J170" s="50"/>
      <c r="K170" s="50"/>
      <c r="L170" s="51"/>
      <c r="M170" s="51"/>
      <c r="N170" s="50"/>
      <c r="O170" s="50"/>
      <c r="P170" s="51"/>
      <c r="Q170" s="50"/>
      <c r="R170" s="50"/>
      <c r="S170" s="51"/>
      <c r="T170" s="50"/>
      <c r="U170" s="50"/>
      <c r="V170" s="51"/>
      <c r="W170" s="50"/>
      <c r="X170" s="52"/>
      <c r="Y170" s="51"/>
      <c r="Z170" s="50"/>
      <c r="AA170" s="50"/>
      <c r="AB170" s="51"/>
      <c r="AC170" s="50"/>
      <c r="AD170" s="50"/>
      <c r="AE170" s="51"/>
      <c r="AF170" s="50"/>
      <c r="AG170" s="50"/>
      <c r="AH170" s="51"/>
      <c r="AI170" s="50"/>
      <c r="AJ170" s="50"/>
      <c r="AK170" s="51"/>
      <c r="AL170" s="50"/>
      <c r="AM170" s="50"/>
      <c r="AN170" s="51"/>
      <c r="AO170" s="50"/>
      <c r="AP170" s="50"/>
      <c r="AQ170" s="51"/>
      <c r="AR170" s="50"/>
      <c r="AS170" s="50"/>
      <c r="AT170" s="51"/>
      <c r="AU170" s="50"/>
      <c r="AV170" s="50"/>
      <c r="AW170" s="51"/>
      <c r="AX170" s="50"/>
      <c r="AY170" s="50"/>
      <c r="AZ170" s="51"/>
      <c r="BA170" s="50"/>
      <c r="BB170" s="50"/>
      <c r="BC170" s="51"/>
      <c r="BD170" s="50"/>
      <c r="BE170" s="50"/>
      <c r="BF170" s="53" t="n">
        <f aca="false">COUNTA(M170,P170,S170,V170,Y170,AB170,AE170,AH170,AK170,AN170,AQ170,AT170,AW170,AZ170,BC170)</f>
        <v>0</v>
      </c>
      <c r="BG170" s="54" t="str">
        <f aca="true">IF(BF170&gt;0,TODAY()-MAX(M170,P170,S170,V170,Y170,AB170,AE170,AH170,AK170,AN170,AQ170,AT170,AW170,AZ170,BC170),"")</f>
        <v/>
      </c>
      <c r="BH170" s="54" t="str">
        <f aca="false">IF(AND(G170&lt;&gt;"",M170&lt;&gt;""),M170-G170,"")</f>
        <v/>
      </c>
      <c r="BI170" s="51"/>
      <c r="BJ170" s="51"/>
      <c r="BK170" s="55"/>
      <c r="BL170" s="56" t="str">
        <f aca="false">IF(E170="","",IFERROR(IF(INDEX(Setup!$D$23:$D$32,MATCH(E170,Setup!$B$23:$B$32,0))="","Unmapped",INDEX(Setup!$D$23:$D$32,MATCH(E170,Setup!$B$23:$B$32,0))),"Unmapped"))</f>
        <v/>
      </c>
    </row>
    <row r="171" customFormat="false" ht="15" hidden="false" customHeight="true" outlineLevel="0" collapsed="false">
      <c r="A171" s="57"/>
      <c r="B171" s="57"/>
      <c r="C171" s="57"/>
      <c r="D171" s="57"/>
      <c r="E171" s="57"/>
      <c r="F171" s="57"/>
      <c r="G171" s="58"/>
      <c r="H171" s="58"/>
      <c r="I171" s="57"/>
      <c r="J171" s="57"/>
      <c r="K171" s="57"/>
      <c r="L171" s="58"/>
      <c r="M171" s="58"/>
      <c r="N171" s="57"/>
      <c r="O171" s="57"/>
      <c r="P171" s="58"/>
      <c r="Q171" s="57"/>
      <c r="R171" s="57"/>
      <c r="S171" s="58"/>
      <c r="T171" s="57"/>
      <c r="U171" s="57"/>
      <c r="V171" s="58"/>
      <c r="W171" s="57"/>
      <c r="X171" s="59"/>
      <c r="Y171" s="58"/>
      <c r="Z171" s="57"/>
      <c r="AA171" s="57"/>
      <c r="AB171" s="58"/>
      <c r="AC171" s="57"/>
      <c r="AD171" s="57"/>
      <c r="AE171" s="58"/>
      <c r="AF171" s="57"/>
      <c r="AG171" s="57"/>
      <c r="AH171" s="58"/>
      <c r="AI171" s="57"/>
      <c r="AJ171" s="57"/>
      <c r="AK171" s="58"/>
      <c r="AL171" s="57"/>
      <c r="AM171" s="57"/>
      <c r="AN171" s="58"/>
      <c r="AO171" s="57"/>
      <c r="AP171" s="57"/>
      <c r="AQ171" s="58"/>
      <c r="AR171" s="57"/>
      <c r="AS171" s="57"/>
      <c r="AT171" s="58"/>
      <c r="AU171" s="57"/>
      <c r="AV171" s="57"/>
      <c r="AW171" s="58"/>
      <c r="AX171" s="57"/>
      <c r="AY171" s="57"/>
      <c r="AZ171" s="58"/>
      <c r="BA171" s="57"/>
      <c r="BB171" s="57"/>
      <c r="BC171" s="58"/>
      <c r="BD171" s="57"/>
      <c r="BE171" s="57"/>
      <c r="BF171" s="47" t="n">
        <f aca="false">COUNTA(M171,P171,S171,V171,Y171,AB171,AE171,AH171,AK171,AN171,AQ171,AT171,AW171,AZ171,BC171)</f>
        <v>0</v>
      </c>
      <c r="BG171" s="48" t="str">
        <f aca="true">IF(BF171&gt;0,TODAY()-MAX(M171,P171,S171,V171,Y171,AB171,AE171,AH171,AK171,AN171,AQ171,AT171,AW171,AZ171,BC171),"")</f>
        <v/>
      </c>
      <c r="BH171" s="48" t="str">
        <f aca="false">IF(AND(G171&lt;&gt;"",M171&lt;&gt;""),M171-G171,"")</f>
        <v/>
      </c>
      <c r="BI171" s="58"/>
      <c r="BJ171" s="58"/>
      <c r="BL171" s="49" t="str">
        <f aca="false">IF(E171="","",IFERROR(IF(INDEX(Setup!$D$23:$D$32,MATCH(E171,Setup!$B$23:$B$32,0))="","Unmapped",INDEX(Setup!$D$23:$D$32,MATCH(E171,Setup!$B$23:$B$32,0))),"Unmapped"))</f>
        <v/>
      </c>
    </row>
    <row r="172" customFormat="false" ht="15" hidden="false" customHeight="true" outlineLevel="0" collapsed="false">
      <c r="A172" s="50"/>
      <c r="B172" s="50"/>
      <c r="C172" s="50"/>
      <c r="D172" s="50"/>
      <c r="E172" s="50"/>
      <c r="F172" s="50"/>
      <c r="G172" s="51"/>
      <c r="H172" s="51"/>
      <c r="I172" s="50"/>
      <c r="J172" s="50"/>
      <c r="K172" s="50"/>
      <c r="L172" s="51"/>
      <c r="M172" s="51"/>
      <c r="N172" s="50"/>
      <c r="O172" s="50"/>
      <c r="P172" s="51"/>
      <c r="Q172" s="50"/>
      <c r="R172" s="50"/>
      <c r="S172" s="51"/>
      <c r="T172" s="50"/>
      <c r="U172" s="50"/>
      <c r="V172" s="51"/>
      <c r="W172" s="50"/>
      <c r="X172" s="52"/>
      <c r="Y172" s="51"/>
      <c r="Z172" s="50"/>
      <c r="AA172" s="50"/>
      <c r="AB172" s="51"/>
      <c r="AC172" s="50"/>
      <c r="AD172" s="50"/>
      <c r="AE172" s="51"/>
      <c r="AF172" s="50"/>
      <c r="AG172" s="50"/>
      <c r="AH172" s="51"/>
      <c r="AI172" s="50"/>
      <c r="AJ172" s="50"/>
      <c r="AK172" s="51"/>
      <c r="AL172" s="50"/>
      <c r="AM172" s="50"/>
      <c r="AN172" s="51"/>
      <c r="AO172" s="50"/>
      <c r="AP172" s="50"/>
      <c r="AQ172" s="51"/>
      <c r="AR172" s="50"/>
      <c r="AS172" s="50"/>
      <c r="AT172" s="51"/>
      <c r="AU172" s="50"/>
      <c r="AV172" s="50"/>
      <c r="AW172" s="51"/>
      <c r="AX172" s="50"/>
      <c r="AY172" s="50"/>
      <c r="AZ172" s="51"/>
      <c r="BA172" s="50"/>
      <c r="BB172" s="50"/>
      <c r="BC172" s="51"/>
      <c r="BD172" s="50"/>
      <c r="BE172" s="50"/>
      <c r="BF172" s="53" t="n">
        <f aca="false">COUNTA(M172,P172,S172,V172,Y172,AB172,AE172,AH172,AK172,AN172,AQ172,AT172,AW172,AZ172,BC172)</f>
        <v>0</v>
      </c>
      <c r="BG172" s="54" t="str">
        <f aca="true">IF(BF172&gt;0,TODAY()-MAX(M172,P172,S172,V172,Y172,AB172,AE172,AH172,AK172,AN172,AQ172,AT172,AW172,AZ172,BC172),"")</f>
        <v/>
      </c>
      <c r="BH172" s="54" t="str">
        <f aca="false">IF(AND(G172&lt;&gt;"",M172&lt;&gt;""),M172-G172,"")</f>
        <v/>
      </c>
      <c r="BI172" s="51"/>
      <c r="BJ172" s="51"/>
      <c r="BK172" s="55"/>
      <c r="BL172" s="56" t="str">
        <f aca="false">IF(E172="","",IFERROR(IF(INDEX(Setup!$D$23:$D$32,MATCH(E172,Setup!$B$23:$B$32,0))="","Unmapped",INDEX(Setup!$D$23:$D$32,MATCH(E172,Setup!$B$23:$B$32,0))),"Unmapped"))</f>
        <v/>
      </c>
    </row>
    <row r="173" customFormat="false" ht="15" hidden="false" customHeight="true" outlineLevel="0" collapsed="false">
      <c r="A173" s="57"/>
      <c r="B173" s="57"/>
      <c r="C173" s="57"/>
      <c r="D173" s="57"/>
      <c r="E173" s="57"/>
      <c r="F173" s="57"/>
      <c r="G173" s="58"/>
      <c r="H173" s="58"/>
      <c r="I173" s="57"/>
      <c r="J173" s="57"/>
      <c r="K173" s="57"/>
      <c r="L173" s="58"/>
      <c r="M173" s="58"/>
      <c r="N173" s="57"/>
      <c r="O173" s="57"/>
      <c r="P173" s="58"/>
      <c r="Q173" s="57"/>
      <c r="R173" s="57"/>
      <c r="S173" s="58"/>
      <c r="T173" s="57"/>
      <c r="U173" s="57"/>
      <c r="V173" s="58"/>
      <c r="W173" s="57"/>
      <c r="X173" s="59"/>
      <c r="Y173" s="58"/>
      <c r="Z173" s="57"/>
      <c r="AA173" s="57"/>
      <c r="AB173" s="58"/>
      <c r="AC173" s="57"/>
      <c r="AD173" s="57"/>
      <c r="AE173" s="58"/>
      <c r="AF173" s="57"/>
      <c r="AG173" s="57"/>
      <c r="AH173" s="58"/>
      <c r="AI173" s="57"/>
      <c r="AJ173" s="57"/>
      <c r="AK173" s="58"/>
      <c r="AL173" s="57"/>
      <c r="AM173" s="57"/>
      <c r="AN173" s="58"/>
      <c r="AO173" s="57"/>
      <c r="AP173" s="57"/>
      <c r="AQ173" s="58"/>
      <c r="AR173" s="57"/>
      <c r="AS173" s="57"/>
      <c r="AT173" s="58"/>
      <c r="AU173" s="57"/>
      <c r="AV173" s="57"/>
      <c r="AW173" s="58"/>
      <c r="AX173" s="57"/>
      <c r="AY173" s="57"/>
      <c r="AZ173" s="58"/>
      <c r="BA173" s="57"/>
      <c r="BB173" s="57"/>
      <c r="BC173" s="58"/>
      <c r="BD173" s="57"/>
      <c r="BE173" s="57"/>
      <c r="BF173" s="47" t="n">
        <f aca="false">COUNTA(M173,P173,S173,V173,Y173,AB173,AE173,AH173,AK173,AN173,AQ173,AT173,AW173,AZ173,BC173)</f>
        <v>0</v>
      </c>
      <c r="BG173" s="48" t="str">
        <f aca="true">IF(BF173&gt;0,TODAY()-MAX(M173,P173,S173,V173,Y173,AB173,AE173,AH173,AK173,AN173,AQ173,AT173,AW173,AZ173,BC173),"")</f>
        <v/>
      </c>
      <c r="BH173" s="48" t="str">
        <f aca="false">IF(AND(G173&lt;&gt;"",M173&lt;&gt;""),M173-G173,"")</f>
        <v/>
      </c>
      <c r="BI173" s="58"/>
      <c r="BJ173" s="58"/>
      <c r="BL173" s="49" t="str">
        <f aca="false">IF(E173="","",IFERROR(IF(INDEX(Setup!$D$23:$D$32,MATCH(E173,Setup!$B$23:$B$32,0))="","Unmapped",INDEX(Setup!$D$23:$D$32,MATCH(E173,Setup!$B$23:$B$32,0))),"Unmapped"))</f>
        <v/>
      </c>
    </row>
    <row r="174" customFormat="false" ht="15" hidden="false" customHeight="true" outlineLevel="0" collapsed="false">
      <c r="A174" s="50"/>
      <c r="B174" s="50"/>
      <c r="C174" s="50"/>
      <c r="D174" s="50"/>
      <c r="E174" s="50"/>
      <c r="F174" s="50"/>
      <c r="G174" s="51"/>
      <c r="H174" s="51"/>
      <c r="I174" s="50"/>
      <c r="J174" s="50"/>
      <c r="K174" s="50"/>
      <c r="L174" s="51"/>
      <c r="M174" s="51"/>
      <c r="N174" s="50"/>
      <c r="O174" s="50"/>
      <c r="P174" s="51"/>
      <c r="Q174" s="50"/>
      <c r="R174" s="50"/>
      <c r="S174" s="51"/>
      <c r="T174" s="50"/>
      <c r="U174" s="50"/>
      <c r="V174" s="51"/>
      <c r="W174" s="50"/>
      <c r="X174" s="52"/>
      <c r="Y174" s="51"/>
      <c r="Z174" s="50"/>
      <c r="AA174" s="50"/>
      <c r="AB174" s="51"/>
      <c r="AC174" s="50"/>
      <c r="AD174" s="50"/>
      <c r="AE174" s="51"/>
      <c r="AF174" s="50"/>
      <c r="AG174" s="50"/>
      <c r="AH174" s="51"/>
      <c r="AI174" s="50"/>
      <c r="AJ174" s="50"/>
      <c r="AK174" s="51"/>
      <c r="AL174" s="50"/>
      <c r="AM174" s="50"/>
      <c r="AN174" s="51"/>
      <c r="AO174" s="50"/>
      <c r="AP174" s="50"/>
      <c r="AQ174" s="51"/>
      <c r="AR174" s="50"/>
      <c r="AS174" s="50"/>
      <c r="AT174" s="51"/>
      <c r="AU174" s="50"/>
      <c r="AV174" s="50"/>
      <c r="AW174" s="51"/>
      <c r="AX174" s="50"/>
      <c r="AY174" s="50"/>
      <c r="AZ174" s="51"/>
      <c r="BA174" s="50"/>
      <c r="BB174" s="50"/>
      <c r="BC174" s="51"/>
      <c r="BD174" s="50"/>
      <c r="BE174" s="50"/>
      <c r="BF174" s="53" t="n">
        <f aca="false">COUNTA(M174,P174,S174,V174,Y174,AB174,AE174,AH174,AK174,AN174,AQ174,AT174,AW174,AZ174,BC174)</f>
        <v>0</v>
      </c>
      <c r="BG174" s="54" t="str">
        <f aca="true">IF(BF174&gt;0,TODAY()-MAX(M174,P174,S174,V174,Y174,AB174,AE174,AH174,AK174,AN174,AQ174,AT174,AW174,AZ174,BC174),"")</f>
        <v/>
      </c>
      <c r="BH174" s="54" t="str">
        <f aca="false">IF(AND(G174&lt;&gt;"",M174&lt;&gt;""),M174-G174,"")</f>
        <v/>
      </c>
      <c r="BI174" s="51"/>
      <c r="BJ174" s="51"/>
      <c r="BK174" s="55"/>
      <c r="BL174" s="56" t="str">
        <f aca="false">IF(E174="","",IFERROR(IF(INDEX(Setup!$D$23:$D$32,MATCH(E174,Setup!$B$23:$B$32,0))="","Unmapped",INDEX(Setup!$D$23:$D$32,MATCH(E174,Setup!$B$23:$B$32,0))),"Unmapped"))</f>
        <v/>
      </c>
    </row>
    <row r="175" customFormat="false" ht="15" hidden="false" customHeight="true" outlineLevel="0" collapsed="false">
      <c r="A175" s="57"/>
      <c r="B175" s="57"/>
      <c r="C175" s="57"/>
      <c r="D175" s="57"/>
      <c r="E175" s="57"/>
      <c r="F175" s="57"/>
      <c r="G175" s="58"/>
      <c r="H175" s="58"/>
      <c r="I175" s="57"/>
      <c r="J175" s="57"/>
      <c r="K175" s="57"/>
      <c r="L175" s="58"/>
      <c r="M175" s="58"/>
      <c r="N175" s="57"/>
      <c r="O175" s="57"/>
      <c r="P175" s="58"/>
      <c r="Q175" s="57"/>
      <c r="R175" s="57"/>
      <c r="S175" s="58"/>
      <c r="T175" s="57"/>
      <c r="U175" s="57"/>
      <c r="V175" s="58"/>
      <c r="W175" s="57"/>
      <c r="X175" s="59"/>
      <c r="Y175" s="58"/>
      <c r="Z175" s="57"/>
      <c r="AA175" s="57"/>
      <c r="AB175" s="58"/>
      <c r="AC175" s="57"/>
      <c r="AD175" s="57"/>
      <c r="AE175" s="58"/>
      <c r="AF175" s="57"/>
      <c r="AG175" s="57"/>
      <c r="AH175" s="58"/>
      <c r="AI175" s="57"/>
      <c r="AJ175" s="57"/>
      <c r="AK175" s="58"/>
      <c r="AL175" s="57"/>
      <c r="AM175" s="57"/>
      <c r="AN175" s="58"/>
      <c r="AO175" s="57"/>
      <c r="AP175" s="57"/>
      <c r="AQ175" s="58"/>
      <c r="AR175" s="57"/>
      <c r="AS175" s="57"/>
      <c r="AT175" s="58"/>
      <c r="AU175" s="57"/>
      <c r="AV175" s="57"/>
      <c r="AW175" s="58"/>
      <c r="AX175" s="57"/>
      <c r="AY175" s="57"/>
      <c r="AZ175" s="58"/>
      <c r="BA175" s="57"/>
      <c r="BB175" s="57"/>
      <c r="BC175" s="58"/>
      <c r="BD175" s="57"/>
      <c r="BE175" s="57"/>
      <c r="BF175" s="47" t="n">
        <f aca="false">COUNTA(M175,P175,S175,V175,Y175,AB175,AE175,AH175,AK175,AN175,AQ175,AT175,AW175,AZ175,BC175)</f>
        <v>0</v>
      </c>
      <c r="BG175" s="48" t="str">
        <f aca="true">IF(BF175&gt;0,TODAY()-MAX(M175,P175,S175,V175,Y175,AB175,AE175,AH175,AK175,AN175,AQ175,AT175,AW175,AZ175,BC175),"")</f>
        <v/>
      </c>
      <c r="BH175" s="48" t="str">
        <f aca="false">IF(AND(G175&lt;&gt;"",M175&lt;&gt;""),M175-G175,"")</f>
        <v/>
      </c>
      <c r="BI175" s="58"/>
      <c r="BJ175" s="58"/>
      <c r="BL175" s="49" t="str">
        <f aca="false">IF(E175="","",IFERROR(IF(INDEX(Setup!$D$23:$D$32,MATCH(E175,Setup!$B$23:$B$32,0))="","Unmapped",INDEX(Setup!$D$23:$D$32,MATCH(E175,Setup!$B$23:$B$32,0))),"Unmapped"))</f>
        <v/>
      </c>
    </row>
    <row r="176" customFormat="false" ht="15" hidden="false" customHeight="true" outlineLevel="0" collapsed="false">
      <c r="A176" s="50"/>
      <c r="B176" s="50"/>
      <c r="C176" s="50"/>
      <c r="D176" s="50"/>
      <c r="E176" s="50"/>
      <c r="F176" s="50"/>
      <c r="G176" s="51"/>
      <c r="H176" s="51"/>
      <c r="I176" s="50"/>
      <c r="J176" s="50"/>
      <c r="K176" s="50"/>
      <c r="L176" s="51"/>
      <c r="M176" s="51"/>
      <c r="N176" s="50"/>
      <c r="O176" s="50"/>
      <c r="P176" s="51"/>
      <c r="Q176" s="50"/>
      <c r="R176" s="50"/>
      <c r="S176" s="51"/>
      <c r="T176" s="50"/>
      <c r="U176" s="50"/>
      <c r="V176" s="51"/>
      <c r="W176" s="50"/>
      <c r="X176" s="52"/>
      <c r="Y176" s="51"/>
      <c r="Z176" s="50"/>
      <c r="AA176" s="50"/>
      <c r="AB176" s="51"/>
      <c r="AC176" s="50"/>
      <c r="AD176" s="50"/>
      <c r="AE176" s="51"/>
      <c r="AF176" s="50"/>
      <c r="AG176" s="50"/>
      <c r="AH176" s="51"/>
      <c r="AI176" s="50"/>
      <c r="AJ176" s="50"/>
      <c r="AK176" s="51"/>
      <c r="AL176" s="50"/>
      <c r="AM176" s="50"/>
      <c r="AN176" s="51"/>
      <c r="AO176" s="50"/>
      <c r="AP176" s="50"/>
      <c r="AQ176" s="51"/>
      <c r="AR176" s="50"/>
      <c r="AS176" s="50"/>
      <c r="AT176" s="51"/>
      <c r="AU176" s="50"/>
      <c r="AV176" s="50"/>
      <c r="AW176" s="51"/>
      <c r="AX176" s="50"/>
      <c r="AY176" s="50"/>
      <c r="AZ176" s="51"/>
      <c r="BA176" s="50"/>
      <c r="BB176" s="50"/>
      <c r="BC176" s="51"/>
      <c r="BD176" s="50"/>
      <c r="BE176" s="50"/>
      <c r="BF176" s="53" t="n">
        <f aca="false">COUNTA(M176,P176,S176,V176,Y176,AB176,AE176,AH176,AK176,AN176,AQ176,AT176,AW176,AZ176,BC176)</f>
        <v>0</v>
      </c>
      <c r="BG176" s="54" t="str">
        <f aca="true">IF(BF176&gt;0,TODAY()-MAX(M176,P176,S176,V176,Y176,AB176,AE176,AH176,AK176,AN176,AQ176,AT176,AW176,AZ176,BC176),"")</f>
        <v/>
      </c>
      <c r="BH176" s="54" t="str">
        <f aca="false">IF(AND(G176&lt;&gt;"",M176&lt;&gt;""),M176-G176,"")</f>
        <v/>
      </c>
      <c r="BI176" s="51"/>
      <c r="BJ176" s="51"/>
      <c r="BK176" s="55"/>
      <c r="BL176" s="56" t="str">
        <f aca="false">IF(E176="","",IFERROR(IF(INDEX(Setup!$D$23:$D$32,MATCH(E176,Setup!$B$23:$B$32,0))="","Unmapped",INDEX(Setup!$D$23:$D$32,MATCH(E176,Setup!$B$23:$B$32,0))),"Unmapped"))</f>
        <v/>
      </c>
    </row>
    <row r="177" customFormat="false" ht="15" hidden="false" customHeight="true" outlineLevel="0" collapsed="false">
      <c r="A177" s="57"/>
      <c r="B177" s="57"/>
      <c r="C177" s="57"/>
      <c r="D177" s="57"/>
      <c r="E177" s="57"/>
      <c r="F177" s="57"/>
      <c r="G177" s="58"/>
      <c r="H177" s="58"/>
      <c r="I177" s="57"/>
      <c r="J177" s="57"/>
      <c r="K177" s="57"/>
      <c r="L177" s="58"/>
      <c r="M177" s="58"/>
      <c r="N177" s="57"/>
      <c r="O177" s="57"/>
      <c r="P177" s="58"/>
      <c r="Q177" s="57"/>
      <c r="R177" s="57"/>
      <c r="S177" s="58"/>
      <c r="T177" s="57"/>
      <c r="U177" s="57"/>
      <c r="V177" s="58"/>
      <c r="W177" s="57"/>
      <c r="X177" s="59"/>
      <c r="Y177" s="58"/>
      <c r="Z177" s="57"/>
      <c r="AA177" s="57"/>
      <c r="AB177" s="58"/>
      <c r="AC177" s="57"/>
      <c r="AD177" s="57"/>
      <c r="AE177" s="58"/>
      <c r="AF177" s="57"/>
      <c r="AG177" s="57"/>
      <c r="AH177" s="58"/>
      <c r="AI177" s="57"/>
      <c r="AJ177" s="57"/>
      <c r="AK177" s="58"/>
      <c r="AL177" s="57"/>
      <c r="AM177" s="57"/>
      <c r="AN177" s="58"/>
      <c r="AO177" s="57"/>
      <c r="AP177" s="57"/>
      <c r="AQ177" s="58"/>
      <c r="AR177" s="57"/>
      <c r="AS177" s="57"/>
      <c r="AT177" s="58"/>
      <c r="AU177" s="57"/>
      <c r="AV177" s="57"/>
      <c r="AW177" s="58"/>
      <c r="AX177" s="57"/>
      <c r="AY177" s="57"/>
      <c r="AZ177" s="58"/>
      <c r="BA177" s="57"/>
      <c r="BB177" s="57"/>
      <c r="BC177" s="58"/>
      <c r="BD177" s="57"/>
      <c r="BE177" s="57"/>
      <c r="BF177" s="47" t="n">
        <f aca="false">COUNTA(M177,P177,S177,V177,Y177,AB177,AE177,AH177,AK177,AN177,AQ177,AT177,AW177,AZ177,BC177)</f>
        <v>0</v>
      </c>
      <c r="BG177" s="48" t="str">
        <f aca="true">IF(BF177&gt;0,TODAY()-MAX(M177,P177,S177,V177,Y177,AB177,AE177,AH177,AK177,AN177,AQ177,AT177,AW177,AZ177,BC177),"")</f>
        <v/>
      </c>
      <c r="BH177" s="48" t="str">
        <f aca="false">IF(AND(G177&lt;&gt;"",M177&lt;&gt;""),M177-G177,"")</f>
        <v/>
      </c>
      <c r="BI177" s="58"/>
      <c r="BJ177" s="58"/>
      <c r="BL177" s="49" t="str">
        <f aca="false">IF(E177="","",IFERROR(IF(INDEX(Setup!$D$23:$D$32,MATCH(E177,Setup!$B$23:$B$32,0))="","Unmapped",INDEX(Setup!$D$23:$D$32,MATCH(E177,Setup!$B$23:$B$32,0))),"Unmapped"))</f>
        <v/>
      </c>
    </row>
    <row r="178" customFormat="false" ht="15" hidden="false" customHeight="true" outlineLevel="0" collapsed="false">
      <c r="A178" s="50"/>
      <c r="B178" s="50"/>
      <c r="C178" s="50"/>
      <c r="D178" s="50"/>
      <c r="E178" s="50"/>
      <c r="F178" s="50"/>
      <c r="G178" s="51"/>
      <c r="H178" s="51"/>
      <c r="I178" s="50"/>
      <c r="J178" s="50"/>
      <c r="K178" s="50"/>
      <c r="L178" s="51"/>
      <c r="M178" s="51"/>
      <c r="N178" s="50"/>
      <c r="O178" s="50"/>
      <c r="P178" s="51"/>
      <c r="Q178" s="50"/>
      <c r="R178" s="50"/>
      <c r="S178" s="51"/>
      <c r="T178" s="50"/>
      <c r="U178" s="50"/>
      <c r="V178" s="51"/>
      <c r="W178" s="50"/>
      <c r="X178" s="52"/>
      <c r="Y178" s="51"/>
      <c r="Z178" s="50"/>
      <c r="AA178" s="50"/>
      <c r="AB178" s="51"/>
      <c r="AC178" s="50"/>
      <c r="AD178" s="50"/>
      <c r="AE178" s="51"/>
      <c r="AF178" s="50"/>
      <c r="AG178" s="50"/>
      <c r="AH178" s="51"/>
      <c r="AI178" s="50"/>
      <c r="AJ178" s="50"/>
      <c r="AK178" s="51"/>
      <c r="AL178" s="50"/>
      <c r="AM178" s="50"/>
      <c r="AN178" s="51"/>
      <c r="AO178" s="50"/>
      <c r="AP178" s="50"/>
      <c r="AQ178" s="51"/>
      <c r="AR178" s="50"/>
      <c r="AS178" s="50"/>
      <c r="AT178" s="51"/>
      <c r="AU178" s="50"/>
      <c r="AV178" s="50"/>
      <c r="AW178" s="51"/>
      <c r="AX178" s="50"/>
      <c r="AY178" s="50"/>
      <c r="AZ178" s="51"/>
      <c r="BA178" s="50"/>
      <c r="BB178" s="50"/>
      <c r="BC178" s="51"/>
      <c r="BD178" s="50"/>
      <c r="BE178" s="50"/>
      <c r="BF178" s="53" t="n">
        <f aca="false">COUNTA(M178,P178,S178,V178,Y178,AB178,AE178,AH178,AK178,AN178,AQ178,AT178,AW178,AZ178,BC178)</f>
        <v>0</v>
      </c>
      <c r="BG178" s="54" t="str">
        <f aca="true">IF(BF178&gt;0,TODAY()-MAX(M178,P178,S178,V178,Y178,AB178,AE178,AH178,AK178,AN178,AQ178,AT178,AW178,AZ178,BC178),"")</f>
        <v/>
      </c>
      <c r="BH178" s="54" t="str">
        <f aca="false">IF(AND(G178&lt;&gt;"",M178&lt;&gt;""),M178-G178,"")</f>
        <v/>
      </c>
      <c r="BI178" s="51"/>
      <c r="BJ178" s="51"/>
      <c r="BK178" s="55"/>
      <c r="BL178" s="56" t="str">
        <f aca="false">IF(E178="","",IFERROR(IF(INDEX(Setup!$D$23:$D$32,MATCH(E178,Setup!$B$23:$B$32,0))="","Unmapped",INDEX(Setup!$D$23:$D$32,MATCH(E178,Setup!$B$23:$B$32,0))),"Unmapped"))</f>
        <v/>
      </c>
    </row>
    <row r="179" customFormat="false" ht="15" hidden="false" customHeight="true" outlineLevel="0" collapsed="false">
      <c r="A179" s="57"/>
      <c r="B179" s="57"/>
      <c r="C179" s="57"/>
      <c r="D179" s="57"/>
      <c r="E179" s="57"/>
      <c r="F179" s="57"/>
      <c r="G179" s="58"/>
      <c r="H179" s="58"/>
      <c r="I179" s="57"/>
      <c r="J179" s="57"/>
      <c r="K179" s="57"/>
      <c r="L179" s="58"/>
      <c r="M179" s="58"/>
      <c r="N179" s="57"/>
      <c r="O179" s="57"/>
      <c r="P179" s="58"/>
      <c r="Q179" s="57"/>
      <c r="R179" s="57"/>
      <c r="S179" s="58"/>
      <c r="T179" s="57"/>
      <c r="U179" s="57"/>
      <c r="V179" s="58"/>
      <c r="W179" s="57"/>
      <c r="X179" s="59"/>
      <c r="Y179" s="58"/>
      <c r="Z179" s="57"/>
      <c r="AA179" s="57"/>
      <c r="AB179" s="58"/>
      <c r="AC179" s="57"/>
      <c r="AD179" s="57"/>
      <c r="AE179" s="58"/>
      <c r="AF179" s="57"/>
      <c r="AG179" s="57"/>
      <c r="AH179" s="58"/>
      <c r="AI179" s="57"/>
      <c r="AJ179" s="57"/>
      <c r="AK179" s="58"/>
      <c r="AL179" s="57"/>
      <c r="AM179" s="57"/>
      <c r="AN179" s="58"/>
      <c r="AO179" s="57"/>
      <c r="AP179" s="57"/>
      <c r="AQ179" s="58"/>
      <c r="AR179" s="57"/>
      <c r="AS179" s="57"/>
      <c r="AT179" s="58"/>
      <c r="AU179" s="57"/>
      <c r="AV179" s="57"/>
      <c r="AW179" s="58"/>
      <c r="AX179" s="57"/>
      <c r="AY179" s="57"/>
      <c r="AZ179" s="58"/>
      <c r="BA179" s="57"/>
      <c r="BB179" s="57"/>
      <c r="BC179" s="58"/>
      <c r="BD179" s="57"/>
      <c r="BE179" s="57"/>
      <c r="BF179" s="47" t="n">
        <f aca="false">COUNTA(M179,P179,S179,V179,Y179,AB179,AE179,AH179,AK179,AN179,AQ179,AT179,AW179,AZ179,BC179)</f>
        <v>0</v>
      </c>
      <c r="BG179" s="48" t="str">
        <f aca="true">IF(BF179&gt;0,TODAY()-MAX(M179,P179,S179,V179,Y179,AB179,AE179,AH179,AK179,AN179,AQ179,AT179,AW179,AZ179,BC179),"")</f>
        <v/>
      </c>
      <c r="BH179" s="48" t="str">
        <f aca="false">IF(AND(G179&lt;&gt;"",M179&lt;&gt;""),M179-G179,"")</f>
        <v/>
      </c>
      <c r="BI179" s="58"/>
      <c r="BJ179" s="58"/>
      <c r="BL179" s="49" t="str">
        <f aca="false">IF(E179="","",IFERROR(IF(INDEX(Setup!$D$23:$D$32,MATCH(E179,Setup!$B$23:$B$32,0))="","Unmapped",INDEX(Setup!$D$23:$D$32,MATCH(E179,Setup!$B$23:$B$32,0))),"Unmapped"))</f>
        <v/>
      </c>
    </row>
    <row r="180" customFormat="false" ht="15" hidden="false" customHeight="true" outlineLevel="0" collapsed="false">
      <c r="A180" s="50"/>
      <c r="B180" s="50"/>
      <c r="C180" s="50"/>
      <c r="D180" s="50"/>
      <c r="E180" s="50"/>
      <c r="F180" s="50"/>
      <c r="G180" s="51"/>
      <c r="H180" s="51"/>
      <c r="I180" s="50"/>
      <c r="J180" s="50"/>
      <c r="K180" s="50"/>
      <c r="L180" s="51"/>
      <c r="M180" s="51"/>
      <c r="N180" s="50"/>
      <c r="O180" s="50"/>
      <c r="P180" s="51"/>
      <c r="Q180" s="50"/>
      <c r="R180" s="50"/>
      <c r="S180" s="51"/>
      <c r="T180" s="50"/>
      <c r="U180" s="50"/>
      <c r="V180" s="51"/>
      <c r="W180" s="50"/>
      <c r="X180" s="52"/>
      <c r="Y180" s="51"/>
      <c r="Z180" s="50"/>
      <c r="AA180" s="50"/>
      <c r="AB180" s="51"/>
      <c r="AC180" s="50"/>
      <c r="AD180" s="50"/>
      <c r="AE180" s="51"/>
      <c r="AF180" s="50"/>
      <c r="AG180" s="50"/>
      <c r="AH180" s="51"/>
      <c r="AI180" s="50"/>
      <c r="AJ180" s="50"/>
      <c r="AK180" s="51"/>
      <c r="AL180" s="50"/>
      <c r="AM180" s="50"/>
      <c r="AN180" s="51"/>
      <c r="AO180" s="50"/>
      <c r="AP180" s="50"/>
      <c r="AQ180" s="51"/>
      <c r="AR180" s="50"/>
      <c r="AS180" s="50"/>
      <c r="AT180" s="51"/>
      <c r="AU180" s="50"/>
      <c r="AV180" s="50"/>
      <c r="AW180" s="51"/>
      <c r="AX180" s="50"/>
      <c r="AY180" s="50"/>
      <c r="AZ180" s="51"/>
      <c r="BA180" s="50"/>
      <c r="BB180" s="50"/>
      <c r="BC180" s="51"/>
      <c r="BD180" s="50"/>
      <c r="BE180" s="50"/>
      <c r="BF180" s="53" t="n">
        <f aca="false">COUNTA(M180,P180,S180,V180,Y180,AB180,AE180,AH180,AK180,AN180,AQ180,AT180,AW180,AZ180,BC180)</f>
        <v>0</v>
      </c>
      <c r="BG180" s="54" t="str">
        <f aca="true">IF(BF180&gt;0,TODAY()-MAX(M180,P180,S180,V180,Y180,AB180,AE180,AH180,AK180,AN180,AQ180,AT180,AW180,AZ180,BC180),"")</f>
        <v/>
      </c>
      <c r="BH180" s="54" t="str">
        <f aca="false">IF(AND(G180&lt;&gt;"",M180&lt;&gt;""),M180-G180,"")</f>
        <v/>
      </c>
      <c r="BI180" s="51"/>
      <c r="BJ180" s="51"/>
      <c r="BK180" s="55"/>
      <c r="BL180" s="56" t="str">
        <f aca="false">IF(E180="","",IFERROR(IF(INDEX(Setup!$D$23:$D$32,MATCH(E180,Setup!$B$23:$B$32,0))="","Unmapped",INDEX(Setup!$D$23:$D$32,MATCH(E180,Setup!$B$23:$B$32,0))),"Unmapped"))</f>
        <v/>
      </c>
    </row>
    <row r="181" customFormat="false" ht="15" hidden="false" customHeight="true" outlineLevel="0" collapsed="false">
      <c r="A181" s="57"/>
      <c r="B181" s="57"/>
      <c r="C181" s="57"/>
      <c r="D181" s="57"/>
      <c r="E181" s="57"/>
      <c r="F181" s="57"/>
      <c r="G181" s="58"/>
      <c r="H181" s="58"/>
      <c r="I181" s="57"/>
      <c r="J181" s="57"/>
      <c r="K181" s="57"/>
      <c r="L181" s="58"/>
      <c r="M181" s="58"/>
      <c r="N181" s="57"/>
      <c r="O181" s="57"/>
      <c r="P181" s="58"/>
      <c r="Q181" s="57"/>
      <c r="R181" s="57"/>
      <c r="S181" s="58"/>
      <c r="T181" s="57"/>
      <c r="U181" s="57"/>
      <c r="V181" s="58"/>
      <c r="W181" s="57"/>
      <c r="X181" s="59"/>
      <c r="Y181" s="58"/>
      <c r="Z181" s="57"/>
      <c r="AA181" s="57"/>
      <c r="AB181" s="58"/>
      <c r="AC181" s="57"/>
      <c r="AD181" s="57"/>
      <c r="AE181" s="58"/>
      <c r="AF181" s="57"/>
      <c r="AG181" s="57"/>
      <c r="AH181" s="58"/>
      <c r="AI181" s="57"/>
      <c r="AJ181" s="57"/>
      <c r="AK181" s="58"/>
      <c r="AL181" s="57"/>
      <c r="AM181" s="57"/>
      <c r="AN181" s="58"/>
      <c r="AO181" s="57"/>
      <c r="AP181" s="57"/>
      <c r="AQ181" s="58"/>
      <c r="AR181" s="57"/>
      <c r="AS181" s="57"/>
      <c r="AT181" s="58"/>
      <c r="AU181" s="57"/>
      <c r="AV181" s="57"/>
      <c r="AW181" s="58"/>
      <c r="AX181" s="57"/>
      <c r="AY181" s="57"/>
      <c r="AZ181" s="58"/>
      <c r="BA181" s="57"/>
      <c r="BB181" s="57"/>
      <c r="BC181" s="58"/>
      <c r="BD181" s="57"/>
      <c r="BE181" s="57"/>
      <c r="BF181" s="47" t="n">
        <f aca="false">COUNTA(M181,P181,S181,V181,Y181,AB181,AE181,AH181,AK181,AN181,AQ181,AT181,AW181,AZ181,BC181)</f>
        <v>0</v>
      </c>
      <c r="BG181" s="48" t="str">
        <f aca="true">IF(BF181&gt;0,TODAY()-MAX(M181,P181,S181,V181,Y181,AB181,AE181,AH181,AK181,AN181,AQ181,AT181,AW181,AZ181,BC181),"")</f>
        <v/>
      </c>
      <c r="BH181" s="48" t="str">
        <f aca="false">IF(AND(G181&lt;&gt;"",M181&lt;&gt;""),M181-G181,"")</f>
        <v/>
      </c>
      <c r="BI181" s="58"/>
      <c r="BJ181" s="58"/>
      <c r="BL181" s="49" t="str">
        <f aca="false">IF(E181="","",IFERROR(IF(INDEX(Setup!$D$23:$D$32,MATCH(E181,Setup!$B$23:$B$32,0))="","Unmapped",INDEX(Setup!$D$23:$D$32,MATCH(E181,Setup!$B$23:$B$32,0))),"Unmapped"))</f>
        <v/>
      </c>
    </row>
    <row r="182" customFormat="false" ht="15" hidden="false" customHeight="true" outlineLevel="0" collapsed="false">
      <c r="A182" s="50"/>
      <c r="B182" s="50"/>
      <c r="C182" s="50"/>
      <c r="D182" s="50"/>
      <c r="E182" s="50"/>
      <c r="F182" s="50"/>
      <c r="G182" s="51"/>
      <c r="H182" s="51"/>
      <c r="I182" s="50"/>
      <c r="J182" s="50"/>
      <c r="K182" s="50"/>
      <c r="L182" s="51"/>
      <c r="M182" s="51"/>
      <c r="N182" s="50"/>
      <c r="O182" s="50"/>
      <c r="P182" s="51"/>
      <c r="Q182" s="50"/>
      <c r="R182" s="50"/>
      <c r="S182" s="51"/>
      <c r="T182" s="50"/>
      <c r="U182" s="50"/>
      <c r="V182" s="51"/>
      <c r="W182" s="50"/>
      <c r="X182" s="52"/>
      <c r="Y182" s="51"/>
      <c r="Z182" s="50"/>
      <c r="AA182" s="50"/>
      <c r="AB182" s="51"/>
      <c r="AC182" s="50"/>
      <c r="AD182" s="50"/>
      <c r="AE182" s="51"/>
      <c r="AF182" s="50"/>
      <c r="AG182" s="50"/>
      <c r="AH182" s="51"/>
      <c r="AI182" s="50"/>
      <c r="AJ182" s="50"/>
      <c r="AK182" s="51"/>
      <c r="AL182" s="50"/>
      <c r="AM182" s="50"/>
      <c r="AN182" s="51"/>
      <c r="AO182" s="50"/>
      <c r="AP182" s="50"/>
      <c r="AQ182" s="51"/>
      <c r="AR182" s="50"/>
      <c r="AS182" s="50"/>
      <c r="AT182" s="51"/>
      <c r="AU182" s="50"/>
      <c r="AV182" s="50"/>
      <c r="AW182" s="51"/>
      <c r="AX182" s="50"/>
      <c r="AY182" s="50"/>
      <c r="AZ182" s="51"/>
      <c r="BA182" s="50"/>
      <c r="BB182" s="50"/>
      <c r="BC182" s="51"/>
      <c r="BD182" s="50"/>
      <c r="BE182" s="50"/>
      <c r="BF182" s="53" t="n">
        <f aca="false">COUNTA(M182,P182,S182,V182,Y182,AB182,AE182,AH182,AK182,AN182,AQ182,AT182,AW182,AZ182,BC182)</f>
        <v>0</v>
      </c>
      <c r="BG182" s="54" t="str">
        <f aca="true">IF(BF182&gt;0,TODAY()-MAX(M182,P182,S182,V182,Y182,AB182,AE182,AH182,AK182,AN182,AQ182,AT182,AW182,AZ182,BC182),"")</f>
        <v/>
      </c>
      <c r="BH182" s="54" t="str">
        <f aca="false">IF(AND(G182&lt;&gt;"",M182&lt;&gt;""),M182-G182,"")</f>
        <v/>
      </c>
      <c r="BI182" s="51"/>
      <c r="BJ182" s="51"/>
      <c r="BK182" s="55"/>
      <c r="BL182" s="56" t="str">
        <f aca="false">IF(E182="","",IFERROR(IF(INDEX(Setup!$D$23:$D$32,MATCH(E182,Setup!$B$23:$B$32,0))="","Unmapped",INDEX(Setup!$D$23:$D$32,MATCH(E182,Setup!$B$23:$B$32,0))),"Unmapped"))</f>
        <v/>
      </c>
    </row>
    <row r="183" customFormat="false" ht="15" hidden="false" customHeight="true" outlineLevel="0" collapsed="false">
      <c r="A183" s="57"/>
      <c r="B183" s="57"/>
      <c r="C183" s="57"/>
      <c r="D183" s="57"/>
      <c r="E183" s="57"/>
      <c r="F183" s="57"/>
      <c r="G183" s="58"/>
      <c r="H183" s="58"/>
      <c r="I183" s="57"/>
      <c r="J183" s="57"/>
      <c r="K183" s="57"/>
      <c r="L183" s="58"/>
      <c r="M183" s="58"/>
      <c r="N183" s="57"/>
      <c r="O183" s="57"/>
      <c r="P183" s="58"/>
      <c r="Q183" s="57"/>
      <c r="R183" s="57"/>
      <c r="S183" s="58"/>
      <c r="T183" s="57"/>
      <c r="U183" s="57"/>
      <c r="V183" s="58"/>
      <c r="W183" s="57"/>
      <c r="X183" s="59"/>
      <c r="Y183" s="58"/>
      <c r="Z183" s="57"/>
      <c r="AA183" s="57"/>
      <c r="AB183" s="58"/>
      <c r="AC183" s="57"/>
      <c r="AD183" s="57"/>
      <c r="AE183" s="58"/>
      <c r="AF183" s="57"/>
      <c r="AG183" s="57"/>
      <c r="AH183" s="58"/>
      <c r="AI183" s="57"/>
      <c r="AJ183" s="57"/>
      <c r="AK183" s="58"/>
      <c r="AL183" s="57"/>
      <c r="AM183" s="57"/>
      <c r="AN183" s="58"/>
      <c r="AO183" s="57"/>
      <c r="AP183" s="57"/>
      <c r="AQ183" s="58"/>
      <c r="AR183" s="57"/>
      <c r="AS183" s="57"/>
      <c r="AT183" s="58"/>
      <c r="AU183" s="57"/>
      <c r="AV183" s="57"/>
      <c r="AW183" s="58"/>
      <c r="AX183" s="57"/>
      <c r="AY183" s="57"/>
      <c r="AZ183" s="58"/>
      <c r="BA183" s="57"/>
      <c r="BB183" s="57"/>
      <c r="BC183" s="58"/>
      <c r="BD183" s="57"/>
      <c r="BE183" s="57"/>
      <c r="BF183" s="47" t="n">
        <f aca="false">COUNTA(M183,P183,S183,V183,Y183,AB183,AE183,AH183,AK183,AN183,AQ183,AT183,AW183,AZ183,BC183)</f>
        <v>0</v>
      </c>
      <c r="BG183" s="48" t="str">
        <f aca="true">IF(BF183&gt;0,TODAY()-MAX(M183,P183,S183,V183,Y183,AB183,AE183,AH183,AK183,AN183,AQ183,AT183,AW183,AZ183,BC183),"")</f>
        <v/>
      </c>
      <c r="BH183" s="48" t="str">
        <f aca="false">IF(AND(G183&lt;&gt;"",M183&lt;&gt;""),M183-G183,"")</f>
        <v/>
      </c>
      <c r="BI183" s="58"/>
      <c r="BJ183" s="58"/>
      <c r="BL183" s="49" t="str">
        <f aca="false">IF(E183="","",IFERROR(IF(INDEX(Setup!$D$23:$D$32,MATCH(E183,Setup!$B$23:$B$32,0))="","Unmapped",INDEX(Setup!$D$23:$D$32,MATCH(E183,Setup!$B$23:$B$32,0))),"Unmapped"))</f>
        <v/>
      </c>
    </row>
    <row r="184" customFormat="false" ht="15" hidden="false" customHeight="true" outlineLevel="0" collapsed="false">
      <c r="A184" s="50"/>
      <c r="B184" s="50"/>
      <c r="C184" s="50"/>
      <c r="D184" s="50"/>
      <c r="E184" s="50"/>
      <c r="F184" s="50"/>
      <c r="G184" s="51"/>
      <c r="H184" s="51"/>
      <c r="I184" s="50"/>
      <c r="J184" s="50"/>
      <c r="K184" s="50"/>
      <c r="L184" s="51"/>
      <c r="M184" s="51"/>
      <c r="N184" s="50"/>
      <c r="O184" s="50"/>
      <c r="P184" s="51"/>
      <c r="Q184" s="50"/>
      <c r="R184" s="50"/>
      <c r="S184" s="51"/>
      <c r="T184" s="50"/>
      <c r="U184" s="50"/>
      <c r="V184" s="51"/>
      <c r="W184" s="50"/>
      <c r="X184" s="52"/>
      <c r="Y184" s="51"/>
      <c r="Z184" s="50"/>
      <c r="AA184" s="50"/>
      <c r="AB184" s="51"/>
      <c r="AC184" s="50"/>
      <c r="AD184" s="50"/>
      <c r="AE184" s="51"/>
      <c r="AF184" s="50"/>
      <c r="AG184" s="50"/>
      <c r="AH184" s="51"/>
      <c r="AI184" s="50"/>
      <c r="AJ184" s="50"/>
      <c r="AK184" s="51"/>
      <c r="AL184" s="50"/>
      <c r="AM184" s="50"/>
      <c r="AN184" s="51"/>
      <c r="AO184" s="50"/>
      <c r="AP184" s="50"/>
      <c r="AQ184" s="51"/>
      <c r="AR184" s="50"/>
      <c r="AS184" s="50"/>
      <c r="AT184" s="51"/>
      <c r="AU184" s="50"/>
      <c r="AV184" s="50"/>
      <c r="AW184" s="51"/>
      <c r="AX184" s="50"/>
      <c r="AY184" s="50"/>
      <c r="AZ184" s="51"/>
      <c r="BA184" s="50"/>
      <c r="BB184" s="50"/>
      <c r="BC184" s="51"/>
      <c r="BD184" s="50"/>
      <c r="BE184" s="50"/>
      <c r="BF184" s="53" t="n">
        <f aca="false">COUNTA(M184,P184,S184,V184,Y184,AB184,AE184,AH184,AK184,AN184,AQ184,AT184,AW184,AZ184,BC184)</f>
        <v>0</v>
      </c>
      <c r="BG184" s="54" t="str">
        <f aca="true">IF(BF184&gt;0,TODAY()-MAX(M184,P184,S184,V184,Y184,AB184,AE184,AH184,AK184,AN184,AQ184,AT184,AW184,AZ184,BC184),"")</f>
        <v/>
      </c>
      <c r="BH184" s="54" t="str">
        <f aca="false">IF(AND(G184&lt;&gt;"",M184&lt;&gt;""),M184-G184,"")</f>
        <v/>
      </c>
      <c r="BI184" s="51"/>
      <c r="BJ184" s="51"/>
      <c r="BK184" s="55"/>
      <c r="BL184" s="56" t="str">
        <f aca="false">IF(E184="","",IFERROR(IF(INDEX(Setup!$D$23:$D$32,MATCH(E184,Setup!$B$23:$B$32,0))="","Unmapped",INDEX(Setup!$D$23:$D$32,MATCH(E184,Setup!$B$23:$B$32,0))),"Unmapped"))</f>
        <v/>
      </c>
    </row>
    <row r="185" customFormat="false" ht="15" hidden="false" customHeight="true" outlineLevel="0" collapsed="false">
      <c r="A185" s="57"/>
      <c r="B185" s="57"/>
      <c r="C185" s="57"/>
      <c r="D185" s="57"/>
      <c r="E185" s="57"/>
      <c r="F185" s="57"/>
      <c r="G185" s="58"/>
      <c r="H185" s="58"/>
      <c r="I185" s="57"/>
      <c r="J185" s="57"/>
      <c r="K185" s="57"/>
      <c r="L185" s="58"/>
      <c r="M185" s="58"/>
      <c r="N185" s="57"/>
      <c r="O185" s="57"/>
      <c r="P185" s="58"/>
      <c r="Q185" s="57"/>
      <c r="R185" s="57"/>
      <c r="S185" s="58"/>
      <c r="T185" s="57"/>
      <c r="U185" s="57"/>
      <c r="V185" s="58"/>
      <c r="W185" s="57"/>
      <c r="X185" s="59"/>
      <c r="Y185" s="58"/>
      <c r="Z185" s="57"/>
      <c r="AA185" s="57"/>
      <c r="AB185" s="58"/>
      <c r="AC185" s="57"/>
      <c r="AD185" s="57"/>
      <c r="AE185" s="58"/>
      <c r="AF185" s="57"/>
      <c r="AG185" s="57"/>
      <c r="AH185" s="58"/>
      <c r="AI185" s="57"/>
      <c r="AJ185" s="57"/>
      <c r="AK185" s="58"/>
      <c r="AL185" s="57"/>
      <c r="AM185" s="57"/>
      <c r="AN185" s="58"/>
      <c r="AO185" s="57"/>
      <c r="AP185" s="57"/>
      <c r="AQ185" s="58"/>
      <c r="AR185" s="57"/>
      <c r="AS185" s="57"/>
      <c r="AT185" s="58"/>
      <c r="AU185" s="57"/>
      <c r="AV185" s="57"/>
      <c r="AW185" s="58"/>
      <c r="AX185" s="57"/>
      <c r="AY185" s="57"/>
      <c r="AZ185" s="58"/>
      <c r="BA185" s="57"/>
      <c r="BB185" s="57"/>
      <c r="BC185" s="58"/>
      <c r="BD185" s="57"/>
      <c r="BE185" s="57"/>
      <c r="BF185" s="47" t="n">
        <f aca="false">COUNTA(M185,P185,S185,V185,Y185,AB185,AE185,AH185,AK185,AN185,AQ185,AT185,AW185,AZ185,BC185)</f>
        <v>0</v>
      </c>
      <c r="BG185" s="48" t="str">
        <f aca="true">IF(BF185&gt;0,TODAY()-MAX(M185,P185,S185,V185,Y185,AB185,AE185,AH185,AK185,AN185,AQ185,AT185,AW185,AZ185,BC185),"")</f>
        <v/>
      </c>
      <c r="BH185" s="48" t="str">
        <f aca="false">IF(AND(G185&lt;&gt;"",M185&lt;&gt;""),M185-G185,"")</f>
        <v/>
      </c>
      <c r="BI185" s="58"/>
      <c r="BJ185" s="58"/>
      <c r="BL185" s="49" t="str">
        <f aca="false">IF(E185="","",IFERROR(IF(INDEX(Setup!$D$23:$D$32,MATCH(E185,Setup!$B$23:$B$32,0))="","Unmapped",INDEX(Setup!$D$23:$D$32,MATCH(E185,Setup!$B$23:$B$32,0))),"Unmapped"))</f>
        <v/>
      </c>
    </row>
    <row r="186" customFormat="false" ht="15" hidden="false" customHeight="true" outlineLevel="0" collapsed="false">
      <c r="A186" s="50"/>
      <c r="B186" s="50"/>
      <c r="C186" s="50"/>
      <c r="D186" s="50"/>
      <c r="E186" s="50"/>
      <c r="F186" s="50"/>
      <c r="G186" s="51"/>
      <c r="H186" s="51"/>
      <c r="I186" s="50"/>
      <c r="J186" s="50"/>
      <c r="K186" s="50"/>
      <c r="L186" s="51"/>
      <c r="M186" s="51"/>
      <c r="N186" s="50"/>
      <c r="O186" s="50"/>
      <c r="P186" s="51"/>
      <c r="Q186" s="50"/>
      <c r="R186" s="50"/>
      <c r="S186" s="51"/>
      <c r="T186" s="50"/>
      <c r="U186" s="50"/>
      <c r="V186" s="51"/>
      <c r="W186" s="50"/>
      <c r="X186" s="52"/>
      <c r="Y186" s="51"/>
      <c r="Z186" s="50"/>
      <c r="AA186" s="50"/>
      <c r="AB186" s="51"/>
      <c r="AC186" s="50"/>
      <c r="AD186" s="50"/>
      <c r="AE186" s="51"/>
      <c r="AF186" s="50"/>
      <c r="AG186" s="50"/>
      <c r="AH186" s="51"/>
      <c r="AI186" s="50"/>
      <c r="AJ186" s="50"/>
      <c r="AK186" s="51"/>
      <c r="AL186" s="50"/>
      <c r="AM186" s="50"/>
      <c r="AN186" s="51"/>
      <c r="AO186" s="50"/>
      <c r="AP186" s="50"/>
      <c r="AQ186" s="51"/>
      <c r="AR186" s="50"/>
      <c r="AS186" s="50"/>
      <c r="AT186" s="51"/>
      <c r="AU186" s="50"/>
      <c r="AV186" s="50"/>
      <c r="AW186" s="51"/>
      <c r="AX186" s="50"/>
      <c r="AY186" s="50"/>
      <c r="AZ186" s="51"/>
      <c r="BA186" s="50"/>
      <c r="BB186" s="50"/>
      <c r="BC186" s="51"/>
      <c r="BD186" s="50"/>
      <c r="BE186" s="50"/>
      <c r="BF186" s="53" t="n">
        <f aca="false">COUNTA(M186,P186,S186,V186,Y186,AB186,AE186,AH186,AK186,AN186,AQ186,AT186,AW186,AZ186,BC186)</f>
        <v>0</v>
      </c>
      <c r="BG186" s="54" t="str">
        <f aca="true">IF(BF186&gt;0,TODAY()-MAX(M186,P186,S186,V186,Y186,AB186,AE186,AH186,AK186,AN186,AQ186,AT186,AW186,AZ186,BC186),"")</f>
        <v/>
      </c>
      <c r="BH186" s="54" t="str">
        <f aca="false">IF(AND(G186&lt;&gt;"",M186&lt;&gt;""),M186-G186,"")</f>
        <v/>
      </c>
      <c r="BI186" s="51"/>
      <c r="BJ186" s="51"/>
      <c r="BK186" s="55"/>
      <c r="BL186" s="56" t="str">
        <f aca="false">IF(E186="","",IFERROR(IF(INDEX(Setup!$D$23:$D$32,MATCH(E186,Setup!$B$23:$B$32,0))="","Unmapped",INDEX(Setup!$D$23:$D$32,MATCH(E186,Setup!$B$23:$B$32,0))),"Unmapped"))</f>
        <v/>
      </c>
    </row>
    <row r="187" customFormat="false" ht="15" hidden="false" customHeight="true" outlineLevel="0" collapsed="false">
      <c r="A187" s="57"/>
      <c r="B187" s="57"/>
      <c r="C187" s="57"/>
      <c r="D187" s="57"/>
      <c r="E187" s="57"/>
      <c r="F187" s="57"/>
      <c r="G187" s="58"/>
      <c r="H187" s="58"/>
      <c r="I187" s="57"/>
      <c r="J187" s="57"/>
      <c r="K187" s="57"/>
      <c r="L187" s="58"/>
      <c r="M187" s="58"/>
      <c r="N187" s="57"/>
      <c r="O187" s="57"/>
      <c r="P187" s="58"/>
      <c r="Q187" s="57"/>
      <c r="R187" s="57"/>
      <c r="S187" s="58"/>
      <c r="T187" s="57"/>
      <c r="U187" s="57"/>
      <c r="V187" s="58"/>
      <c r="W187" s="57"/>
      <c r="X187" s="59"/>
      <c r="Y187" s="58"/>
      <c r="Z187" s="57"/>
      <c r="AA187" s="57"/>
      <c r="AB187" s="58"/>
      <c r="AC187" s="57"/>
      <c r="AD187" s="57"/>
      <c r="AE187" s="58"/>
      <c r="AF187" s="57"/>
      <c r="AG187" s="57"/>
      <c r="AH187" s="58"/>
      <c r="AI187" s="57"/>
      <c r="AJ187" s="57"/>
      <c r="AK187" s="58"/>
      <c r="AL187" s="57"/>
      <c r="AM187" s="57"/>
      <c r="AN187" s="58"/>
      <c r="AO187" s="57"/>
      <c r="AP187" s="57"/>
      <c r="AQ187" s="58"/>
      <c r="AR187" s="57"/>
      <c r="AS187" s="57"/>
      <c r="AT187" s="58"/>
      <c r="AU187" s="57"/>
      <c r="AV187" s="57"/>
      <c r="AW187" s="58"/>
      <c r="AX187" s="57"/>
      <c r="AY187" s="57"/>
      <c r="AZ187" s="58"/>
      <c r="BA187" s="57"/>
      <c r="BB187" s="57"/>
      <c r="BC187" s="58"/>
      <c r="BD187" s="57"/>
      <c r="BE187" s="57"/>
      <c r="BF187" s="47" t="n">
        <f aca="false">COUNTA(M187,P187,S187,V187,Y187,AB187,AE187,AH187,AK187,AN187,AQ187,AT187,AW187,AZ187,BC187)</f>
        <v>0</v>
      </c>
      <c r="BG187" s="48" t="str">
        <f aca="true">IF(BF187&gt;0,TODAY()-MAX(M187,P187,S187,V187,Y187,AB187,AE187,AH187,AK187,AN187,AQ187,AT187,AW187,AZ187,BC187),"")</f>
        <v/>
      </c>
      <c r="BH187" s="48" t="str">
        <f aca="false">IF(AND(G187&lt;&gt;"",M187&lt;&gt;""),M187-G187,"")</f>
        <v/>
      </c>
      <c r="BI187" s="58"/>
      <c r="BJ187" s="58"/>
      <c r="BL187" s="49" t="str">
        <f aca="false">IF(E187="","",IFERROR(IF(INDEX(Setup!$D$23:$D$32,MATCH(E187,Setup!$B$23:$B$32,0))="","Unmapped",INDEX(Setup!$D$23:$D$32,MATCH(E187,Setup!$B$23:$B$32,0))),"Unmapped"))</f>
        <v/>
      </c>
    </row>
    <row r="188" customFormat="false" ht="15" hidden="false" customHeight="true" outlineLevel="0" collapsed="false">
      <c r="A188" s="50"/>
      <c r="B188" s="50"/>
      <c r="C188" s="50"/>
      <c r="D188" s="50"/>
      <c r="E188" s="50"/>
      <c r="F188" s="50"/>
      <c r="G188" s="51"/>
      <c r="H188" s="51"/>
      <c r="I188" s="50"/>
      <c r="J188" s="50"/>
      <c r="K188" s="50"/>
      <c r="L188" s="51"/>
      <c r="M188" s="51"/>
      <c r="N188" s="50"/>
      <c r="O188" s="50"/>
      <c r="P188" s="51"/>
      <c r="Q188" s="50"/>
      <c r="R188" s="50"/>
      <c r="S188" s="51"/>
      <c r="T188" s="50"/>
      <c r="U188" s="50"/>
      <c r="V188" s="51"/>
      <c r="W188" s="50"/>
      <c r="X188" s="52"/>
      <c r="Y188" s="51"/>
      <c r="Z188" s="50"/>
      <c r="AA188" s="50"/>
      <c r="AB188" s="51"/>
      <c r="AC188" s="50"/>
      <c r="AD188" s="50"/>
      <c r="AE188" s="51"/>
      <c r="AF188" s="50"/>
      <c r="AG188" s="50"/>
      <c r="AH188" s="51"/>
      <c r="AI188" s="50"/>
      <c r="AJ188" s="50"/>
      <c r="AK188" s="51"/>
      <c r="AL188" s="50"/>
      <c r="AM188" s="50"/>
      <c r="AN188" s="51"/>
      <c r="AO188" s="50"/>
      <c r="AP188" s="50"/>
      <c r="AQ188" s="51"/>
      <c r="AR188" s="50"/>
      <c r="AS188" s="50"/>
      <c r="AT188" s="51"/>
      <c r="AU188" s="50"/>
      <c r="AV188" s="50"/>
      <c r="AW188" s="51"/>
      <c r="AX188" s="50"/>
      <c r="AY188" s="50"/>
      <c r="AZ188" s="51"/>
      <c r="BA188" s="50"/>
      <c r="BB188" s="50"/>
      <c r="BC188" s="51"/>
      <c r="BD188" s="50"/>
      <c r="BE188" s="50"/>
      <c r="BF188" s="53" t="n">
        <f aca="false">COUNTA(M188,P188,S188,V188,Y188,AB188,AE188,AH188,AK188,AN188,AQ188,AT188,AW188,AZ188,BC188)</f>
        <v>0</v>
      </c>
      <c r="BG188" s="54" t="str">
        <f aca="true">IF(BF188&gt;0,TODAY()-MAX(M188,P188,S188,V188,Y188,AB188,AE188,AH188,AK188,AN188,AQ188,AT188,AW188,AZ188,BC188),"")</f>
        <v/>
      </c>
      <c r="BH188" s="54" t="str">
        <f aca="false">IF(AND(G188&lt;&gt;"",M188&lt;&gt;""),M188-G188,"")</f>
        <v/>
      </c>
      <c r="BI188" s="51"/>
      <c r="BJ188" s="51"/>
      <c r="BK188" s="55"/>
      <c r="BL188" s="56" t="str">
        <f aca="false">IF(E188="","",IFERROR(IF(INDEX(Setup!$D$23:$D$32,MATCH(E188,Setup!$B$23:$B$32,0))="","Unmapped",INDEX(Setup!$D$23:$D$32,MATCH(E188,Setup!$B$23:$B$32,0))),"Unmapped"))</f>
        <v/>
      </c>
    </row>
    <row r="189" customFormat="false" ht="15" hidden="false" customHeight="true" outlineLevel="0" collapsed="false">
      <c r="A189" s="57"/>
      <c r="B189" s="57"/>
      <c r="C189" s="57"/>
      <c r="D189" s="57"/>
      <c r="E189" s="57"/>
      <c r="F189" s="57"/>
      <c r="G189" s="58"/>
      <c r="H189" s="58"/>
      <c r="I189" s="57"/>
      <c r="J189" s="57"/>
      <c r="K189" s="57"/>
      <c r="L189" s="58"/>
      <c r="M189" s="58"/>
      <c r="N189" s="57"/>
      <c r="O189" s="57"/>
      <c r="P189" s="58"/>
      <c r="Q189" s="57"/>
      <c r="R189" s="57"/>
      <c r="S189" s="58"/>
      <c r="T189" s="57"/>
      <c r="U189" s="57"/>
      <c r="V189" s="58"/>
      <c r="W189" s="57"/>
      <c r="X189" s="59"/>
      <c r="Y189" s="58"/>
      <c r="Z189" s="57"/>
      <c r="AA189" s="57"/>
      <c r="AB189" s="58"/>
      <c r="AC189" s="57"/>
      <c r="AD189" s="57"/>
      <c r="AE189" s="58"/>
      <c r="AF189" s="57"/>
      <c r="AG189" s="57"/>
      <c r="AH189" s="58"/>
      <c r="AI189" s="57"/>
      <c r="AJ189" s="57"/>
      <c r="AK189" s="58"/>
      <c r="AL189" s="57"/>
      <c r="AM189" s="57"/>
      <c r="AN189" s="58"/>
      <c r="AO189" s="57"/>
      <c r="AP189" s="57"/>
      <c r="AQ189" s="58"/>
      <c r="AR189" s="57"/>
      <c r="AS189" s="57"/>
      <c r="AT189" s="58"/>
      <c r="AU189" s="57"/>
      <c r="AV189" s="57"/>
      <c r="AW189" s="58"/>
      <c r="AX189" s="57"/>
      <c r="AY189" s="57"/>
      <c r="AZ189" s="58"/>
      <c r="BA189" s="57"/>
      <c r="BB189" s="57"/>
      <c r="BC189" s="58"/>
      <c r="BD189" s="57"/>
      <c r="BE189" s="57"/>
      <c r="BF189" s="47" t="n">
        <f aca="false">COUNTA(M189,P189,S189,V189,Y189,AB189,AE189,AH189,AK189,AN189,AQ189,AT189,AW189,AZ189,BC189)</f>
        <v>0</v>
      </c>
      <c r="BG189" s="48" t="str">
        <f aca="true">IF(BF189&gt;0,TODAY()-MAX(M189,P189,S189,V189,Y189,AB189,AE189,AH189,AK189,AN189,AQ189,AT189,AW189,AZ189,BC189),"")</f>
        <v/>
      </c>
      <c r="BH189" s="48" t="str">
        <f aca="false">IF(AND(G189&lt;&gt;"",M189&lt;&gt;""),M189-G189,"")</f>
        <v/>
      </c>
      <c r="BI189" s="58"/>
      <c r="BJ189" s="58"/>
      <c r="BL189" s="49" t="str">
        <f aca="false">IF(E189="","",IFERROR(IF(INDEX(Setup!$D$23:$D$32,MATCH(E189,Setup!$B$23:$B$32,0))="","Unmapped",INDEX(Setup!$D$23:$D$32,MATCH(E189,Setup!$B$23:$B$32,0))),"Unmapped"))</f>
        <v/>
      </c>
    </row>
    <row r="190" customFormat="false" ht="15" hidden="false" customHeight="true" outlineLevel="0" collapsed="false">
      <c r="A190" s="50"/>
      <c r="B190" s="50"/>
      <c r="C190" s="50"/>
      <c r="D190" s="50"/>
      <c r="E190" s="50"/>
      <c r="F190" s="50"/>
      <c r="G190" s="51"/>
      <c r="H190" s="51"/>
      <c r="I190" s="50"/>
      <c r="J190" s="50"/>
      <c r="K190" s="50"/>
      <c r="L190" s="51"/>
      <c r="M190" s="51"/>
      <c r="N190" s="50"/>
      <c r="O190" s="50"/>
      <c r="P190" s="51"/>
      <c r="Q190" s="50"/>
      <c r="R190" s="50"/>
      <c r="S190" s="51"/>
      <c r="T190" s="50"/>
      <c r="U190" s="50"/>
      <c r="V190" s="51"/>
      <c r="W190" s="50"/>
      <c r="X190" s="52"/>
      <c r="Y190" s="51"/>
      <c r="Z190" s="50"/>
      <c r="AA190" s="50"/>
      <c r="AB190" s="51"/>
      <c r="AC190" s="50"/>
      <c r="AD190" s="50"/>
      <c r="AE190" s="51"/>
      <c r="AF190" s="50"/>
      <c r="AG190" s="50"/>
      <c r="AH190" s="51"/>
      <c r="AI190" s="50"/>
      <c r="AJ190" s="50"/>
      <c r="AK190" s="51"/>
      <c r="AL190" s="50"/>
      <c r="AM190" s="50"/>
      <c r="AN190" s="51"/>
      <c r="AO190" s="50"/>
      <c r="AP190" s="50"/>
      <c r="AQ190" s="51"/>
      <c r="AR190" s="50"/>
      <c r="AS190" s="50"/>
      <c r="AT190" s="51"/>
      <c r="AU190" s="50"/>
      <c r="AV190" s="50"/>
      <c r="AW190" s="51"/>
      <c r="AX190" s="50"/>
      <c r="AY190" s="50"/>
      <c r="AZ190" s="51"/>
      <c r="BA190" s="50"/>
      <c r="BB190" s="50"/>
      <c r="BC190" s="51"/>
      <c r="BD190" s="50"/>
      <c r="BE190" s="50"/>
      <c r="BF190" s="53" t="n">
        <f aca="false">COUNTA(M190,P190,S190,V190,Y190,AB190,AE190,AH190,AK190,AN190,AQ190,AT190,AW190,AZ190,BC190)</f>
        <v>0</v>
      </c>
      <c r="BG190" s="54" t="str">
        <f aca="true">IF(BF190&gt;0,TODAY()-MAX(M190,P190,S190,V190,Y190,AB190,AE190,AH190,AK190,AN190,AQ190,AT190,AW190,AZ190,BC190),"")</f>
        <v/>
      </c>
      <c r="BH190" s="54" t="str">
        <f aca="false">IF(AND(G190&lt;&gt;"",M190&lt;&gt;""),M190-G190,"")</f>
        <v/>
      </c>
      <c r="BI190" s="51"/>
      <c r="BJ190" s="51"/>
      <c r="BK190" s="55"/>
      <c r="BL190" s="56" t="str">
        <f aca="false">IF(E190="","",IFERROR(IF(INDEX(Setup!$D$23:$D$32,MATCH(E190,Setup!$B$23:$B$32,0))="","Unmapped",INDEX(Setup!$D$23:$D$32,MATCH(E190,Setup!$B$23:$B$32,0))),"Unmapped"))</f>
        <v/>
      </c>
    </row>
    <row r="191" customFormat="false" ht="15" hidden="false" customHeight="true" outlineLevel="0" collapsed="false">
      <c r="A191" s="57"/>
      <c r="B191" s="57"/>
      <c r="C191" s="57"/>
      <c r="D191" s="57"/>
      <c r="E191" s="57"/>
      <c r="F191" s="57"/>
      <c r="G191" s="58"/>
      <c r="H191" s="58"/>
      <c r="I191" s="57"/>
      <c r="J191" s="57"/>
      <c r="K191" s="57"/>
      <c r="L191" s="58"/>
      <c r="M191" s="58"/>
      <c r="N191" s="57"/>
      <c r="O191" s="57"/>
      <c r="P191" s="58"/>
      <c r="Q191" s="57"/>
      <c r="R191" s="57"/>
      <c r="S191" s="58"/>
      <c r="T191" s="57"/>
      <c r="U191" s="57"/>
      <c r="V191" s="58"/>
      <c r="W191" s="57"/>
      <c r="X191" s="59"/>
      <c r="Y191" s="58"/>
      <c r="Z191" s="57"/>
      <c r="AA191" s="57"/>
      <c r="AB191" s="58"/>
      <c r="AC191" s="57"/>
      <c r="AD191" s="57"/>
      <c r="AE191" s="58"/>
      <c r="AF191" s="57"/>
      <c r="AG191" s="57"/>
      <c r="AH191" s="58"/>
      <c r="AI191" s="57"/>
      <c r="AJ191" s="57"/>
      <c r="AK191" s="58"/>
      <c r="AL191" s="57"/>
      <c r="AM191" s="57"/>
      <c r="AN191" s="58"/>
      <c r="AO191" s="57"/>
      <c r="AP191" s="57"/>
      <c r="AQ191" s="58"/>
      <c r="AR191" s="57"/>
      <c r="AS191" s="57"/>
      <c r="AT191" s="58"/>
      <c r="AU191" s="57"/>
      <c r="AV191" s="57"/>
      <c r="AW191" s="58"/>
      <c r="AX191" s="57"/>
      <c r="AY191" s="57"/>
      <c r="AZ191" s="58"/>
      <c r="BA191" s="57"/>
      <c r="BB191" s="57"/>
      <c r="BC191" s="58"/>
      <c r="BD191" s="57"/>
      <c r="BE191" s="57"/>
      <c r="BF191" s="47" t="n">
        <f aca="false">COUNTA(M191,P191,S191,V191,Y191,AB191,AE191,AH191,AK191,AN191,AQ191,AT191,AW191,AZ191,BC191)</f>
        <v>0</v>
      </c>
      <c r="BG191" s="48" t="str">
        <f aca="true">IF(BF191&gt;0,TODAY()-MAX(M191,P191,S191,V191,Y191,AB191,AE191,AH191,AK191,AN191,AQ191,AT191,AW191,AZ191,BC191),"")</f>
        <v/>
      </c>
      <c r="BH191" s="48" t="str">
        <f aca="false">IF(AND(G191&lt;&gt;"",M191&lt;&gt;""),M191-G191,"")</f>
        <v/>
      </c>
      <c r="BI191" s="58"/>
      <c r="BJ191" s="58"/>
      <c r="BL191" s="49" t="str">
        <f aca="false">IF(E191="","",IFERROR(IF(INDEX(Setup!$D$23:$D$32,MATCH(E191,Setup!$B$23:$B$32,0))="","Unmapped",INDEX(Setup!$D$23:$D$32,MATCH(E191,Setup!$B$23:$B$32,0))),"Unmapped"))</f>
        <v/>
      </c>
    </row>
    <row r="192" customFormat="false" ht="15" hidden="false" customHeight="true" outlineLevel="0" collapsed="false">
      <c r="A192" s="50"/>
      <c r="B192" s="50"/>
      <c r="C192" s="50"/>
      <c r="D192" s="50"/>
      <c r="E192" s="50"/>
      <c r="F192" s="50"/>
      <c r="G192" s="51"/>
      <c r="H192" s="51"/>
      <c r="I192" s="50"/>
      <c r="J192" s="50"/>
      <c r="K192" s="50"/>
      <c r="L192" s="51"/>
      <c r="M192" s="51"/>
      <c r="N192" s="50"/>
      <c r="O192" s="50"/>
      <c r="P192" s="51"/>
      <c r="Q192" s="50"/>
      <c r="R192" s="50"/>
      <c r="S192" s="51"/>
      <c r="T192" s="50"/>
      <c r="U192" s="50"/>
      <c r="V192" s="51"/>
      <c r="W192" s="50"/>
      <c r="X192" s="52"/>
      <c r="Y192" s="51"/>
      <c r="Z192" s="50"/>
      <c r="AA192" s="50"/>
      <c r="AB192" s="51"/>
      <c r="AC192" s="50"/>
      <c r="AD192" s="50"/>
      <c r="AE192" s="51"/>
      <c r="AF192" s="50"/>
      <c r="AG192" s="50"/>
      <c r="AH192" s="51"/>
      <c r="AI192" s="50"/>
      <c r="AJ192" s="50"/>
      <c r="AK192" s="51"/>
      <c r="AL192" s="50"/>
      <c r="AM192" s="50"/>
      <c r="AN192" s="51"/>
      <c r="AO192" s="50"/>
      <c r="AP192" s="50"/>
      <c r="AQ192" s="51"/>
      <c r="AR192" s="50"/>
      <c r="AS192" s="50"/>
      <c r="AT192" s="51"/>
      <c r="AU192" s="50"/>
      <c r="AV192" s="50"/>
      <c r="AW192" s="51"/>
      <c r="AX192" s="50"/>
      <c r="AY192" s="50"/>
      <c r="AZ192" s="51"/>
      <c r="BA192" s="50"/>
      <c r="BB192" s="50"/>
      <c r="BC192" s="51"/>
      <c r="BD192" s="50"/>
      <c r="BE192" s="50"/>
      <c r="BF192" s="53" t="n">
        <f aca="false">COUNTA(M192,P192,S192,V192,Y192,AB192,AE192,AH192,AK192,AN192,AQ192,AT192,AW192,AZ192,BC192)</f>
        <v>0</v>
      </c>
      <c r="BG192" s="54" t="str">
        <f aca="true">IF(BF192&gt;0,TODAY()-MAX(M192,P192,S192,V192,Y192,AB192,AE192,AH192,AK192,AN192,AQ192,AT192,AW192,AZ192,BC192),"")</f>
        <v/>
      </c>
      <c r="BH192" s="54" t="str">
        <f aca="false">IF(AND(G192&lt;&gt;"",M192&lt;&gt;""),M192-G192,"")</f>
        <v/>
      </c>
      <c r="BI192" s="51"/>
      <c r="BJ192" s="51"/>
      <c r="BK192" s="55"/>
      <c r="BL192" s="56" t="str">
        <f aca="false">IF(E192="","",IFERROR(IF(INDEX(Setup!$D$23:$D$32,MATCH(E192,Setup!$B$23:$B$32,0))="","Unmapped",INDEX(Setup!$D$23:$D$32,MATCH(E192,Setup!$B$23:$B$32,0))),"Unmapped"))</f>
        <v/>
      </c>
    </row>
    <row r="193" customFormat="false" ht="15" hidden="false" customHeight="true" outlineLevel="0" collapsed="false">
      <c r="A193" s="57"/>
      <c r="B193" s="57"/>
      <c r="C193" s="57"/>
      <c r="D193" s="57"/>
      <c r="E193" s="57"/>
      <c r="F193" s="57"/>
      <c r="G193" s="58"/>
      <c r="H193" s="58"/>
      <c r="I193" s="57"/>
      <c r="J193" s="57"/>
      <c r="K193" s="57"/>
      <c r="L193" s="58"/>
      <c r="M193" s="58"/>
      <c r="N193" s="57"/>
      <c r="O193" s="57"/>
      <c r="P193" s="58"/>
      <c r="Q193" s="57"/>
      <c r="R193" s="57"/>
      <c r="S193" s="58"/>
      <c r="T193" s="57"/>
      <c r="U193" s="57"/>
      <c r="V193" s="58"/>
      <c r="W193" s="57"/>
      <c r="X193" s="59"/>
      <c r="Y193" s="58"/>
      <c r="Z193" s="57"/>
      <c r="AA193" s="57"/>
      <c r="AB193" s="58"/>
      <c r="AC193" s="57"/>
      <c r="AD193" s="57"/>
      <c r="AE193" s="58"/>
      <c r="AF193" s="57"/>
      <c r="AG193" s="57"/>
      <c r="AH193" s="58"/>
      <c r="AI193" s="57"/>
      <c r="AJ193" s="57"/>
      <c r="AK193" s="58"/>
      <c r="AL193" s="57"/>
      <c r="AM193" s="57"/>
      <c r="AN193" s="58"/>
      <c r="AO193" s="57"/>
      <c r="AP193" s="57"/>
      <c r="AQ193" s="58"/>
      <c r="AR193" s="57"/>
      <c r="AS193" s="57"/>
      <c r="AT193" s="58"/>
      <c r="AU193" s="57"/>
      <c r="AV193" s="57"/>
      <c r="AW193" s="58"/>
      <c r="AX193" s="57"/>
      <c r="AY193" s="57"/>
      <c r="AZ193" s="58"/>
      <c r="BA193" s="57"/>
      <c r="BB193" s="57"/>
      <c r="BC193" s="58"/>
      <c r="BD193" s="57"/>
      <c r="BE193" s="57"/>
      <c r="BF193" s="47" t="n">
        <f aca="false">COUNTA(M193,P193,S193,V193,Y193,AB193,AE193,AH193,AK193,AN193,AQ193,AT193,AW193,AZ193,BC193)</f>
        <v>0</v>
      </c>
      <c r="BG193" s="48" t="str">
        <f aca="true">IF(BF193&gt;0,TODAY()-MAX(M193,P193,S193,V193,Y193,AB193,AE193,AH193,AK193,AN193,AQ193,AT193,AW193,AZ193,BC193),"")</f>
        <v/>
      </c>
      <c r="BH193" s="48" t="str">
        <f aca="false">IF(AND(G193&lt;&gt;"",M193&lt;&gt;""),M193-G193,"")</f>
        <v/>
      </c>
      <c r="BI193" s="58"/>
      <c r="BJ193" s="58"/>
      <c r="BL193" s="49" t="str">
        <f aca="false">IF(E193="","",IFERROR(IF(INDEX(Setup!$D$23:$D$32,MATCH(E193,Setup!$B$23:$B$32,0))="","Unmapped",INDEX(Setup!$D$23:$D$32,MATCH(E193,Setup!$B$23:$B$32,0))),"Unmapped"))</f>
        <v/>
      </c>
    </row>
    <row r="194" customFormat="false" ht="15" hidden="false" customHeight="true" outlineLevel="0" collapsed="false">
      <c r="A194" s="50"/>
      <c r="B194" s="50"/>
      <c r="C194" s="50"/>
      <c r="D194" s="50"/>
      <c r="E194" s="50"/>
      <c r="F194" s="50"/>
      <c r="G194" s="51"/>
      <c r="H194" s="51"/>
      <c r="I194" s="50"/>
      <c r="J194" s="50"/>
      <c r="K194" s="50"/>
      <c r="L194" s="51"/>
      <c r="M194" s="51"/>
      <c r="N194" s="50"/>
      <c r="O194" s="50"/>
      <c r="P194" s="51"/>
      <c r="Q194" s="50"/>
      <c r="R194" s="50"/>
      <c r="S194" s="51"/>
      <c r="T194" s="50"/>
      <c r="U194" s="50"/>
      <c r="V194" s="51"/>
      <c r="W194" s="50"/>
      <c r="X194" s="52"/>
      <c r="Y194" s="51"/>
      <c r="Z194" s="50"/>
      <c r="AA194" s="50"/>
      <c r="AB194" s="51"/>
      <c r="AC194" s="50"/>
      <c r="AD194" s="50"/>
      <c r="AE194" s="51"/>
      <c r="AF194" s="50"/>
      <c r="AG194" s="50"/>
      <c r="AH194" s="51"/>
      <c r="AI194" s="50"/>
      <c r="AJ194" s="50"/>
      <c r="AK194" s="51"/>
      <c r="AL194" s="50"/>
      <c r="AM194" s="50"/>
      <c r="AN194" s="51"/>
      <c r="AO194" s="50"/>
      <c r="AP194" s="50"/>
      <c r="AQ194" s="51"/>
      <c r="AR194" s="50"/>
      <c r="AS194" s="50"/>
      <c r="AT194" s="51"/>
      <c r="AU194" s="50"/>
      <c r="AV194" s="50"/>
      <c r="AW194" s="51"/>
      <c r="AX194" s="50"/>
      <c r="AY194" s="50"/>
      <c r="AZ194" s="51"/>
      <c r="BA194" s="50"/>
      <c r="BB194" s="50"/>
      <c r="BC194" s="51"/>
      <c r="BD194" s="50"/>
      <c r="BE194" s="50"/>
      <c r="BF194" s="53" t="n">
        <f aca="false">COUNTA(M194,P194,S194,V194,Y194,AB194,AE194,AH194,AK194,AN194,AQ194,AT194,AW194,AZ194,BC194)</f>
        <v>0</v>
      </c>
      <c r="BG194" s="54" t="str">
        <f aca="true">IF(BF194&gt;0,TODAY()-MAX(M194,P194,S194,V194,Y194,AB194,AE194,AH194,AK194,AN194,AQ194,AT194,AW194,AZ194,BC194),"")</f>
        <v/>
      </c>
      <c r="BH194" s="54" t="str">
        <f aca="false">IF(AND(G194&lt;&gt;"",M194&lt;&gt;""),M194-G194,"")</f>
        <v/>
      </c>
      <c r="BI194" s="51"/>
      <c r="BJ194" s="51"/>
      <c r="BK194" s="55"/>
      <c r="BL194" s="56" t="str">
        <f aca="false">IF(E194="","",IFERROR(IF(INDEX(Setup!$D$23:$D$32,MATCH(E194,Setup!$B$23:$B$32,0))="","Unmapped",INDEX(Setup!$D$23:$D$32,MATCH(E194,Setup!$B$23:$B$32,0))),"Unmapped"))</f>
        <v/>
      </c>
    </row>
    <row r="195" customFormat="false" ht="15" hidden="false" customHeight="true" outlineLevel="0" collapsed="false">
      <c r="A195" s="57"/>
      <c r="B195" s="57"/>
      <c r="C195" s="57"/>
      <c r="D195" s="57"/>
      <c r="E195" s="57"/>
      <c r="F195" s="57"/>
      <c r="G195" s="58"/>
      <c r="H195" s="58"/>
      <c r="I195" s="57"/>
      <c r="J195" s="57"/>
      <c r="K195" s="57"/>
      <c r="L195" s="58"/>
      <c r="M195" s="58"/>
      <c r="N195" s="57"/>
      <c r="O195" s="57"/>
      <c r="P195" s="58"/>
      <c r="Q195" s="57"/>
      <c r="R195" s="57"/>
      <c r="S195" s="58"/>
      <c r="T195" s="57"/>
      <c r="U195" s="57"/>
      <c r="V195" s="58"/>
      <c r="W195" s="57"/>
      <c r="X195" s="59"/>
      <c r="Y195" s="58"/>
      <c r="Z195" s="57"/>
      <c r="AA195" s="57"/>
      <c r="AB195" s="58"/>
      <c r="AC195" s="57"/>
      <c r="AD195" s="57"/>
      <c r="AE195" s="58"/>
      <c r="AF195" s="57"/>
      <c r="AG195" s="57"/>
      <c r="AH195" s="58"/>
      <c r="AI195" s="57"/>
      <c r="AJ195" s="57"/>
      <c r="AK195" s="58"/>
      <c r="AL195" s="57"/>
      <c r="AM195" s="57"/>
      <c r="AN195" s="58"/>
      <c r="AO195" s="57"/>
      <c r="AP195" s="57"/>
      <c r="AQ195" s="58"/>
      <c r="AR195" s="57"/>
      <c r="AS195" s="57"/>
      <c r="AT195" s="58"/>
      <c r="AU195" s="57"/>
      <c r="AV195" s="57"/>
      <c r="AW195" s="58"/>
      <c r="AX195" s="57"/>
      <c r="AY195" s="57"/>
      <c r="AZ195" s="58"/>
      <c r="BA195" s="57"/>
      <c r="BB195" s="57"/>
      <c r="BC195" s="58"/>
      <c r="BD195" s="57"/>
      <c r="BE195" s="57"/>
      <c r="BF195" s="47" t="n">
        <f aca="false">COUNTA(M195,P195,S195,V195,Y195,AB195,AE195,AH195,AK195,AN195,AQ195,AT195,AW195,AZ195,BC195)</f>
        <v>0</v>
      </c>
      <c r="BG195" s="48" t="str">
        <f aca="true">IF(BF195&gt;0,TODAY()-MAX(M195,P195,S195,V195,Y195,AB195,AE195,AH195,AK195,AN195,AQ195,AT195,AW195,AZ195,BC195),"")</f>
        <v/>
      </c>
      <c r="BH195" s="48" t="str">
        <f aca="false">IF(AND(G195&lt;&gt;"",M195&lt;&gt;""),M195-G195,"")</f>
        <v/>
      </c>
      <c r="BI195" s="58"/>
      <c r="BJ195" s="58"/>
      <c r="BL195" s="49" t="str">
        <f aca="false">IF(E195="","",IFERROR(IF(INDEX(Setup!$D$23:$D$32,MATCH(E195,Setup!$B$23:$B$32,0))="","Unmapped",INDEX(Setup!$D$23:$D$32,MATCH(E195,Setup!$B$23:$B$32,0))),"Unmapped"))</f>
        <v/>
      </c>
    </row>
    <row r="196" customFormat="false" ht="15" hidden="false" customHeight="true" outlineLevel="0" collapsed="false">
      <c r="A196" s="50"/>
      <c r="B196" s="50"/>
      <c r="C196" s="50"/>
      <c r="D196" s="50"/>
      <c r="E196" s="50"/>
      <c r="F196" s="50"/>
      <c r="G196" s="51"/>
      <c r="H196" s="51"/>
      <c r="I196" s="50"/>
      <c r="J196" s="50"/>
      <c r="K196" s="50"/>
      <c r="L196" s="51"/>
      <c r="M196" s="51"/>
      <c r="N196" s="50"/>
      <c r="O196" s="50"/>
      <c r="P196" s="51"/>
      <c r="Q196" s="50"/>
      <c r="R196" s="50"/>
      <c r="S196" s="51"/>
      <c r="T196" s="50"/>
      <c r="U196" s="50"/>
      <c r="V196" s="51"/>
      <c r="W196" s="50"/>
      <c r="X196" s="52"/>
      <c r="Y196" s="51"/>
      <c r="Z196" s="50"/>
      <c r="AA196" s="50"/>
      <c r="AB196" s="51"/>
      <c r="AC196" s="50"/>
      <c r="AD196" s="50"/>
      <c r="AE196" s="51"/>
      <c r="AF196" s="50"/>
      <c r="AG196" s="50"/>
      <c r="AH196" s="51"/>
      <c r="AI196" s="50"/>
      <c r="AJ196" s="50"/>
      <c r="AK196" s="51"/>
      <c r="AL196" s="50"/>
      <c r="AM196" s="50"/>
      <c r="AN196" s="51"/>
      <c r="AO196" s="50"/>
      <c r="AP196" s="50"/>
      <c r="AQ196" s="51"/>
      <c r="AR196" s="50"/>
      <c r="AS196" s="50"/>
      <c r="AT196" s="51"/>
      <c r="AU196" s="50"/>
      <c r="AV196" s="50"/>
      <c r="AW196" s="51"/>
      <c r="AX196" s="50"/>
      <c r="AY196" s="50"/>
      <c r="AZ196" s="51"/>
      <c r="BA196" s="50"/>
      <c r="BB196" s="50"/>
      <c r="BC196" s="51"/>
      <c r="BD196" s="50"/>
      <c r="BE196" s="50"/>
      <c r="BF196" s="53" t="n">
        <f aca="false">COUNTA(M196,P196,S196,V196,Y196,AB196,AE196,AH196,AK196,AN196,AQ196,AT196,AW196,AZ196,BC196)</f>
        <v>0</v>
      </c>
      <c r="BG196" s="54" t="str">
        <f aca="true">IF(BF196&gt;0,TODAY()-MAX(M196,P196,S196,V196,Y196,AB196,AE196,AH196,AK196,AN196,AQ196,AT196,AW196,AZ196,BC196),"")</f>
        <v/>
      </c>
      <c r="BH196" s="54" t="str">
        <f aca="false">IF(AND(G196&lt;&gt;"",M196&lt;&gt;""),M196-G196,"")</f>
        <v/>
      </c>
      <c r="BI196" s="51"/>
      <c r="BJ196" s="51"/>
      <c r="BK196" s="55"/>
      <c r="BL196" s="56" t="str">
        <f aca="false">IF(E196="","",IFERROR(IF(INDEX(Setup!$D$23:$D$32,MATCH(E196,Setup!$B$23:$B$32,0))="","Unmapped",INDEX(Setup!$D$23:$D$32,MATCH(E196,Setup!$B$23:$B$32,0))),"Unmapped"))</f>
        <v/>
      </c>
    </row>
    <row r="197" customFormat="false" ht="15" hidden="false" customHeight="true" outlineLevel="0" collapsed="false">
      <c r="A197" s="57"/>
      <c r="B197" s="57"/>
      <c r="C197" s="57"/>
      <c r="D197" s="57"/>
      <c r="E197" s="57"/>
      <c r="F197" s="57"/>
      <c r="G197" s="58"/>
      <c r="H197" s="58"/>
      <c r="I197" s="57"/>
      <c r="J197" s="57"/>
      <c r="K197" s="57"/>
      <c r="L197" s="58"/>
      <c r="M197" s="58"/>
      <c r="N197" s="57"/>
      <c r="O197" s="57"/>
      <c r="P197" s="58"/>
      <c r="Q197" s="57"/>
      <c r="R197" s="57"/>
      <c r="S197" s="58"/>
      <c r="T197" s="57"/>
      <c r="U197" s="57"/>
      <c r="V197" s="58"/>
      <c r="W197" s="57"/>
      <c r="X197" s="59"/>
      <c r="Y197" s="58"/>
      <c r="Z197" s="57"/>
      <c r="AA197" s="57"/>
      <c r="AB197" s="58"/>
      <c r="AC197" s="57"/>
      <c r="AD197" s="57"/>
      <c r="AE197" s="58"/>
      <c r="AF197" s="57"/>
      <c r="AG197" s="57"/>
      <c r="AH197" s="58"/>
      <c r="AI197" s="57"/>
      <c r="AJ197" s="57"/>
      <c r="AK197" s="58"/>
      <c r="AL197" s="57"/>
      <c r="AM197" s="57"/>
      <c r="AN197" s="58"/>
      <c r="AO197" s="57"/>
      <c r="AP197" s="57"/>
      <c r="AQ197" s="58"/>
      <c r="AR197" s="57"/>
      <c r="AS197" s="57"/>
      <c r="AT197" s="58"/>
      <c r="AU197" s="57"/>
      <c r="AV197" s="57"/>
      <c r="AW197" s="58"/>
      <c r="AX197" s="57"/>
      <c r="AY197" s="57"/>
      <c r="AZ197" s="58"/>
      <c r="BA197" s="57"/>
      <c r="BB197" s="57"/>
      <c r="BC197" s="58"/>
      <c r="BD197" s="57"/>
      <c r="BE197" s="57"/>
      <c r="BF197" s="47" t="n">
        <f aca="false">COUNTA(M197,P197,S197,V197,Y197,AB197,AE197,AH197,AK197,AN197,AQ197,AT197,AW197,AZ197,BC197)</f>
        <v>0</v>
      </c>
      <c r="BG197" s="48" t="str">
        <f aca="true">IF(BF197&gt;0,TODAY()-MAX(M197,P197,S197,V197,Y197,AB197,AE197,AH197,AK197,AN197,AQ197,AT197,AW197,AZ197,BC197),"")</f>
        <v/>
      </c>
      <c r="BH197" s="48" t="str">
        <f aca="false">IF(AND(G197&lt;&gt;"",M197&lt;&gt;""),M197-G197,"")</f>
        <v/>
      </c>
      <c r="BI197" s="58"/>
      <c r="BJ197" s="58"/>
      <c r="BL197" s="49" t="str">
        <f aca="false">IF(E197="","",IFERROR(IF(INDEX(Setup!$D$23:$D$32,MATCH(E197,Setup!$B$23:$B$32,0))="","Unmapped",INDEX(Setup!$D$23:$D$32,MATCH(E197,Setup!$B$23:$B$32,0))),"Unmapped"))</f>
        <v/>
      </c>
    </row>
    <row r="198" customFormat="false" ht="15" hidden="false" customHeight="true" outlineLevel="0" collapsed="false">
      <c r="A198" s="50"/>
      <c r="B198" s="50"/>
      <c r="C198" s="50"/>
      <c r="D198" s="50"/>
      <c r="E198" s="50"/>
      <c r="F198" s="50"/>
      <c r="G198" s="51"/>
      <c r="H198" s="51"/>
      <c r="I198" s="50"/>
      <c r="J198" s="50"/>
      <c r="K198" s="50"/>
      <c r="L198" s="51"/>
      <c r="M198" s="51"/>
      <c r="N198" s="50"/>
      <c r="O198" s="50"/>
      <c r="P198" s="51"/>
      <c r="Q198" s="50"/>
      <c r="R198" s="50"/>
      <c r="S198" s="51"/>
      <c r="T198" s="50"/>
      <c r="U198" s="50"/>
      <c r="V198" s="51"/>
      <c r="W198" s="50"/>
      <c r="X198" s="52"/>
      <c r="Y198" s="51"/>
      <c r="Z198" s="50"/>
      <c r="AA198" s="50"/>
      <c r="AB198" s="51"/>
      <c r="AC198" s="50"/>
      <c r="AD198" s="50"/>
      <c r="AE198" s="51"/>
      <c r="AF198" s="50"/>
      <c r="AG198" s="50"/>
      <c r="AH198" s="51"/>
      <c r="AI198" s="50"/>
      <c r="AJ198" s="50"/>
      <c r="AK198" s="51"/>
      <c r="AL198" s="50"/>
      <c r="AM198" s="50"/>
      <c r="AN198" s="51"/>
      <c r="AO198" s="50"/>
      <c r="AP198" s="50"/>
      <c r="AQ198" s="51"/>
      <c r="AR198" s="50"/>
      <c r="AS198" s="50"/>
      <c r="AT198" s="51"/>
      <c r="AU198" s="50"/>
      <c r="AV198" s="50"/>
      <c r="AW198" s="51"/>
      <c r="AX198" s="50"/>
      <c r="AY198" s="50"/>
      <c r="AZ198" s="51"/>
      <c r="BA198" s="50"/>
      <c r="BB198" s="50"/>
      <c r="BC198" s="51"/>
      <c r="BD198" s="50"/>
      <c r="BE198" s="50"/>
      <c r="BF198" s="53" t="n">
        <f aca="false">COUNTA(M198,P198,S198,V198,Y198,AB198,AE198,AH198,AK198,AN198,AQ198,AT198,AW198,AZ198,BC198)</f>
        <v>0</v>
      </c>
      <c r="BG198" s="54" t="str">
        <f aca="true">IF(BF198&gt;0,TODAY()-MAX(M198,P198,S198,V198,Y198,AB198,AE198,AH198,AK198,AN198,AQ198,AT198,AW198,AZ198,BC198),"")</f>
        <v/>
      </c>
      <c r="BH198" s="54" t="str">
        <f aca="false">IF(AND(G198&lt;&gt;"",M198&lt;&gt;""),M198-G198,"")</f>
        <v/>
      </c>
      <c r="BI198" s="51"/>
      <c r="BJ198" s="51"/>
      <c r="BK198" s="55"/>
      <c r="BL198" s="56" t="str">
        <f aca="false">IF(E198="","",IFERROR(IF(INDEX(Setup!$D$23:$D$32,MATCH(E198,Setup!$B$23:$B$32,0))="","Unmapped",INDEX(Setup!$D$23:$D$32,MATCH(E198,Setup!$B$23:$B$32,0))),"Unmapped"))</f>
        <v/>
      </c>
    </row>
    <row r="199" customFormat="false" ht="15" hidden="false" customHeight="true" outlineLevel="0" collapsed="false">
      <c r="A199" s="57"/>
      <c r="B199" s="57"/>
      <c r="C199" s="57"/>
      <c r="D199" s="57"/>
      <c r="E199" s="57"/>
      <c r="F199" s="57"/>
      <c r="G199" s="58"/>
      <c r="H199" s="58"/>
      <c r="I199" s="57"/>
      <c r="J199" s="57"/>
      <c r="K199" s="57"/>
      <c r="L199" s="58"/>
      <c r="M199" s="58"/>
      <c r="N199" s="57"/>
      <c r="O199" s="57"/>
      <c r="P199" s="58"/>
      <c r="Q199" s="57"/>
      <c r="R199" s="57"/>
      <c r="S199" s="58"/>
      <c r="T199" s="57"/>
      <c r="U199" s="57"/>
      <c r="V199" s="58"/>
      <c r="W199" s="57"/>
      <c r="X199" s="59"/>
      <c r="Y199" s="58"/>
      <c r="Z199" s="57"/>
      <c r="AA199" s="57"/>
      <c r="AB199" s="58"/>
      <c r="AC199" s="57"/>
      <c r="AD199" s="57"/>
      <c r="AE199" s="58"/>
      <c r="AF199" s="57"/>
      <c r="AG199" s="57"/>
      <c r="AH199" s="58"/>
      <c r="AI199" s="57"/>
      <c r="AJ199" s="57"/>
      <c r="AK199" s="58"/>
      <c r="AL199" s="57"/>
      <c r="AM199" s="57"/>
      <c r="AN199" s="58"/>
      <c r="AO199" s="57"/>
      <c r="AP199" s="57"/>
      <c r="AQ199" s="58"/>
      <c r="AR199" s="57"/>
      <c r="AS199" s="57"/>
      <c r="AT199" s="58"/>
      <c r="AU199" s="57"/>
      <c r="AV199" s="57"/>
      <c r="AW199" s="58"/>
      <c r="AX199" s="57"/>
      <c r="AY199" s="57"/>
      <c r="AZ199" s="58"/>
      <c r="BA199" s="57"/>
      <c r="BB199" s="57"/>
      <c r="BC199" s="58"/>
      <c r="BD199" s="57"/>
      <c r="BE199" s="57"/>
      <c r="BF199" s="47" t="n">
        <f aca="false">COUNTA(M199,P199,S199,V199,Y199,AB199,AE199,AH199,AK199,AN199,AQ199,AT199,AW199,AZ199,BC199)</f>
        <v>0</v>
      </c>
      <c r="BG199" s="48" t="str">
        <f aca="true">IF(BF199&gt;0,TODAY()-MAX(M199,P199,S199,V199,Y199,AB199,AE199,AH199,AK199,AN199,AQ199,AT199,AW199,AZ199,BC199),"")</f>
        <v/>
      </c>
      <c r="BH199" s="48" t="str">
        <f aca="false">IF(AND(G199&lt;&gt;"",M199&lt;&gt;""),M199-G199,"")</f>
        <v/>
      </c>
      <c r="BI199" s="58"/>
      <c r="BJ199" s="58"/>
      <c r="BL199" s="49" t="str">
        <f aca="false">IF(E199="","",IFERROR(IF(INDEX(Setup!$D$23:$D$32,MATCH(E199,Setup!$B$23:$B$32,0))="","Unmapped",INDEX(Setup!$D$23:$D$32,MATCH(E199,Setup!$B$23:$B$32,0))),"Unmapped"))</f>
        <v/>
      </c>
    </row>
    <row r="200" customFormat="false" ht="15" hidden="false" customHeight="true" outlineLevel="0" collapsed="false">
      <c r="A200" s="50"/>
      <c r="B200" s="50"/>
      <c r="C200" s="50"/>
      <c r="D200" s="50"/>
      <c r="E200" s="50"/>
      <c r="F200" s="50"/>
      <c r="G200" s="51"/>
      <c r="H200" s="51"/>
      <c r="I200" s="50"/>
      <c r="J200" s="50"/>
      <c r="K200" s="50"/>
      <c r="L200" s="51"/>
      <c r="M200" s="51"/>
      <c r="N200" s="50"/>
      <c r="O200" s="50"/>
      <c r="P200" s="51"/>
      <c r="Q200" s="50"/>
      <c r="R200" s="50"/>
      <c r="S200" s="51"/>
      <c r="T200" s="50"/>
      <c r="U200" s="50"/>
      <c r="V200" s="51"/>
      <c r="W200" s="50"/>
      <c r="X200" s="52"/>
      <c r="Y200" s="51"/>
      <c r="Z200" s="50"/>
      <c r="AA200" s="50"/>
      <c r="AB200" s="51"/>
      <c r="AC200" s="50"/>
      <c r="AD200" s="50"/>
      <c r="AE200" s="51"/>
      <c r="AF200" s="50"/>
      <c r="AG200" s="50"/>
      <c r="AH200" s="51"/>
      <c r="AI200" s="50"/>
      <c r="AJ200" s="50"/>
      <c r="AK200" s="51"/>
      <c r="AL200" s="50"/>
      <c r="AM200" s="50"/>
      <c r="AN200" s="51"/>
      <c r="AO200" s="50"/>
      <c r="AP200" s="50"/>
      <c r="AQ200" s="51"/>
      <c r="AR200" s="50"/>
      <c r="AS200" s="50"/>
      <c r="AT200" s="51"/>
      <c r="AU200" s="50"/>
      <c r="AV200" s="50"/>
      <c r="AW200" s="51"/>
      <c r="AX200" s="50"/>
      <c r="AY200" s="50"/>
      <c r="AZ200" s="51"/>
      <c r="BA200" s="50"/>
      <c r="BB200" s="50"/>
      <c r="BC200" s="51"/>
      <c r="BD200" s="50"/>
      <c r="BE200" s="50"/>
      <c r="BF200" s="53" t="n">
        <f aca="false">COUNTA(M200,P200,S200,V200,Y200,AB200,AE200,AH200,AK200,AN200,AQ200,AT200,AW200,AZ200,BC200)</f>
        <v>0</v>
      </c>
      <c r="BG200" s="54" t="str">
        <f aca="true">IF(BF200&gt;0,TODAY()-MAX(M200,P200,S200,V200,Y200,AB200,AE200,AH200,AK200,AN200,AQ200,AT200,AW200,AZ200,BC200),"")</f>
        <v/>
      </c>
      <c r="BH200" s="54" t="str">
        <f aca="false">IF(AND(G200&lt;&gt;"",M200&lt;&gt;""),M200-G200,"")</f>
        <v/>
      </c>
      <c r="BI200" s="51"/>
      <c r="BJ200" s="51"/>
      <c r="BK200" s="55"/>
      <c r="BL200" s="56" t="str">
        <f aca="false">IF(E200="","",IFERROR(IF(INDEX(Setup!$D$23:$D$32,MATCH(E200,Setup!$B$23:$B$32,0))="","Unmapped",INDEX(Setup!$D$23:$D$32,MATCH(E200,Setup!$B$23:$B$32,0))),"Unmapped"))</f>
        <v/>
      </c>
    </row>
    <row r="201" customFormat="false" ht="15" hidden="false" customHeight="true" outlineLevel="0" collapsed="false">
      <c r="A201" s="57"/>
      <c r="B201" s="57"/>
      <c r="C201" s="57"/>
      <c r="D201" s="57"/>
      <c r="E201" s="57"/>
      <c r="F201" s="57"/>
      <c r="G201" s="58"/>
      <c r="H201" s="58"/>
      <c r="I201" s="57"/>
      <c r="J201" s="57"/>
      <c r="K201" s="57"/>
      <c r="L201" s="58"/>
      <c r="M201" s="58"/>
      <c r="N201" s="57"/>
      <c r="O201" s="57"/>
      <c r="P201" s="58"/>
      <c r="Q201" s="57"/>
      <c r="R201" s="57"/>
      <c r="S201" s="58"/>
      <c r="T201" s="57"/>
      <c r="U201" s="57"/>
      <c r="V201" s="58"/>
      <c r="W201" s="57"/>
      <c r="X201" s="59"/>
      <c r="Y201" s="58"/>
      <c r="Z201" s="57"/>
      <c r="AA201" s="57"/>
      <c r="AB201" s="58"/>
      <c r="AC201" s="57"/>
      <c r="AD201" s="57"/>
      <c r="AE201" s="58"/>
      <c r="AF201" s="57"/>
      <c r="AG201" s="57"/>
      <c r="AH201" s="58"/>
      <c r="AI201" s="57"/>
      <c r="AJ201" s="57"/>
      <c r="AK201" s="58"/>
      <c r="AL201" s="57"/>
      <c r="AM201" s="57"/>
      <c r="AN201" s="58"/>
      <c r="AO201" s="57"/>
      <c r="AP201" s="57"/>
      <c r="AQ201" s="58"/>
      <c r="AR201" s="57"/>
      <c r="AS201" s="57"/>
      <c r="AT201" s="58"/>
      <c r="AU201" s="57"/>
      <c r="AV201" s="57"/>
      <c r="AW201" s="58"/>
      <c r="AX201" s="57"/>
      <c r="AY201" s="57"/>
      <c r="AZ201" s="58"/>
      <c r="BA201" s="57"/>
      <c r="BB201" s="57"/>
      <c r="BC201" s="58"/>
      <c r="BD201" s="57"/>
      <c r="BE201" s="57"/>
      <c r="BF201" s="47" t="n">
        <f aca="false">COUNTA(M201,P201,S201,V201,Y201,AB201,AE201,AH201,AK201,AN201,AQ201,AT201,AW201,AZ201,BC201)</f>
        <v>0</v>
      </c>
      <c r="BG201" s="48" t="str">
        <f aca="true">IF(BF201&gt;0,TODAY()-MAX(M201,P201,S201,V201,Y201,AB201,AE201,AH201,AK201,AN201,AQ201,AT201,AW201,AZ201,BC201),"")</f>
        <v/>
      </c>
      <c r="BH201" s="48" t="str">
        <f aca="false">IF(AND(G201&lt;&gt;"",M201&lt;&gt;""),M201-G201,"")</f>
        <v/>
      </c>
      <c r="BI201" s="58"/>
      <c r="BJ201" s="58"/>
      <c r="BL201" s="49" t="str">
        <f aca="false">IF(E201="","",IFERROR(IF(INDEX(Setup!$D$23:$D$32,MATCH(E201,Setup!$B$23:$B$32,0))="","Unmapped",INDEX(Setup!$D$23:$D$32,MATCH(E201,Setup!$B$23:$B$32,0))),"Unmapped"))</f>
        <v/>
      </c>
    </row>
    <row r="202" customFormat="false" ht="15" hidden="false" customHeight="true" outlineLevel="0" collapsed="false">
      <c r="A202" s="50"/>
      <c r="B202" s="50"/>
      <c r="C202" s="50"/>
      <c r="D202" s="50"/>
      <c r="E202" s="50"/>
      <c r="F202" s="50"/>
      <c r="G202" s="51"/>
      <c r="H202" s="51"/>
      <c r="I202" s="50"/>
      <c r="J202" s="50"/>
      <c r="K202" s="50"/>
      <c r="L202" s="51"/>
      <c r="M202" s="51"/>
      <c r="N202" s="50"/>
      <c r="O202" s="50"/>
      <c r="P202" s="51"/>
      <c r="Q202" s="50"/>
      <c r="R202" s="50"/>
      <c r="S202" s="51"/>
      <c r="T202" s="50"/>
      <c r="U202" s="50"/>
      <c r="V202" s="51"/>
      <c r="W202" s="50"/>
      <c r="X202" s="52"/>
      <c r="Y202" s="51"/>
      <c r="Z202" s="50"/>
      <c r="AA202" s="50"/>
      <c r="AB202" s="51"/>
      <c r="AC202" s="50"/>
      <c r="AD202" s="50"/>
      <c r="AE202" s="51"/>
      <c r="AF202" s="50"/>
      <c r="AG202" s="50"/>
      <c r="AH202" s="51"/>
      <c r="AI202" s="50"/>
      <c r="AJ202" s="50"/>
      <c r="AK202" s="51"/>
      <c r="AL202" s="50"/>
      <c r="AM202" s="50"/>
      <c r="AN202" s="51"/>
      <c r="AO202" s="50"/>
      <c r="AP202" s="50"/>
      <c r="AQ202" s="51"/>
      <c r="AR202" s="50"/>
      <c r="AS202" s="50"/>
      <c r="AT202" s="51"/>
      <c r="AU202" s="50"/>
      <c r="AV202" s="50"/>
      <c r="AW202" s="51"/>
      <c r="AX202" s="50"/>
      <c r="AY202" s="50"/>
      <c r="AZ202" s="51"/>
      <c r="BA202" s="50"/>
      <c r="BB202" s="50"/>
      <c r="BC202" s="51"/>
      <c r="BD202" s="50"/>
      <c r="BE202" s="50"/>
      <c r="BF202" s="53" t="n">
        <f aca="false">COUNTA(M202,P202,S202,V202,Y202,AB202,AE202,AH202,AK202,AN202,AQ202,AT202,AW202,AZ202,BC202)</f>
        <v>0</v>
      </c>
      <c r="BG202" s="54" t="str">
        <f aca="true">IF(BF202&gt;0,TODAY()-MAX(M202,P202,S202,V202,Y202,AB202,AE202,AH202,AK202,AN202,AQ202,AT202,AW202,AZ202,BC202),"")</f>
        <v/>
      </c>
      <c r="BH202" s="54" t="str">
        <f aca="false">IF(AND(G202&lt;&gt;"",M202&lt;&gt;""),M202-G202,"")</f>
        <v/>
      </c>
      <c r="BI202" s="51"/>
      <c r="BJ202" s="51"/>
      <c r="BK202" s="55"/>
      <c r="BL202" s="56" t="str">
        <f aca="false">IF(E202="","",IFERROR(IF(INDEX(Setup!$D$23:$D$32,MATCH(E202,Setup!$B$23:$B$32,0))="","Unmapped",INDEX(Setup!$D$23:$D$32,MATCH(E202,Setup!$B$23:$B$32,0))),"Unmapped"))</f>
        <v/>
      </c>
    </row>
    <row r="203" customFormat="false" ht="15" hidden="false" customHeight="true" outlineLevel="0" collapsed="false">
      <c r="A203" s="57"/>
      <c r="B203" s="57"/>
      <c r="C203" s="57"/>
      <c r="D203" s="57"/>
      <c r="E203" s="57"/>
      <c r="F203" s="57"/>
      <c r="G203" s="58"/>
      <c r="H203" s="58"/>
      <c r="I203" s="57"/>
      <c r="J203" s="57"/>
      <c r="K203" s="57"/>
      <c r="L203" s="58"/>
      <c r="M203" s="58"/>
      <c r="N203" s="57"/>
      <c r="O203" s="57"/>
      <c r="P203" s="58"/>
      <c r="Q203" s="57"/>
      <c r="R203" s="57"/>
      <c r="S203" s="58"/>
      <c r="T203" s="57"/>
      <c r="U203" s="57"/>
      <c r="V203" s="58"/>
      <c r="W203" s="57"/>
      <c r="X203" s="59"/>
      <c r="Y203" s="58"/>
      <c r="Z203" s="57"/>
      <c r="AA203" s="57"/>
      <c r="AB203" s="58"/>
      <c r="AC203" s="57"/>
      <c r="AD203" s="57"/>
      <c r="AE203" s="58"/>
      <c r="AF203" s="57"/>
      <c r="AG203" s="57"/>
      <c r="AH203" s="58"/>
      <c r="AI203" s="57"/>
      <c r="AJ203" s="57"/>
      <c r="AK203" s="58"/>
      <c r="AL203" s="57"/>
      <c r="AM203" s="57"/>
      <c r="AN203" s="58"/>
      <c r="AO203" s="57"/>
      <c r="AP203" s="57"/>
      <c r="AQ203" s="58"/>
      <c r="AR203" s="57"/>
      <c r="AS203" s="57"/>
      <c r="AT203" s="58"/>
      <c r="AU203" s="57"/>
      <c r="AV203" s="57"/>
      <c r="AW203" s="58"/>
      <c r="AX203" s="57"/>
      <c r="AY203" s="57"/>
      <c r="AZ203" s="58"/>
      <c r="BA203" s="57"/>
      <c r="BB203" s="57"/>
      <c r="BC203" s="58"/>
      <c r="BD203" s="57"/>
      <c r="BE203" s="57"/>
      <c r="BF203" s="47" t="n">
        <f aca="false">COUNTA(M203,P203,S203,V203,Y203,AB203,AE203,AH203,AK203,AN203,AQ203,AT203,AW203,AZ203,BC203)</f>
        <v>0</v>
      </c>
      <c r="BG203" s="48" t="str">
        <f aca="true">IF(BF203&gt;0,TODAY()-MAX(M203,P203,S203,V203,Y203,AB203,AE203,AH203,AK203,AN203,AQ203,AT203,AW203,AZ203,BC203),"")</f>
        <v/>
      </c>
      <c r="BH203" s="48" t="str">
        <f aca="false">IF(AND(G203&lt;&gt;"",M203&lt;&gt;""),M203-G203,"")</f>
        <v/>
      </c>
      <c r="BI203" s="58"/>
      <c r="BJ203" s="58"/>
      <c r="BL203" s="49" t="str">
        <f aca="false">IF(E203="","",IFERROR(IF(INDEX(Setup!$D$23:$D$32,MATCH(E203,Setup!$B$23:$B$32,0))="","Unmapped",INDEX(Setup!$D$23:$D$32,MATCH(E203,Setup!$B$23:$B$32,0))),"Unmapped"))</f>
        <v/>
      </c>
    </row>
    <row r="204" customFormat="false" ht="15" hidden="false" customHeight="true" outlineLevel="0" collapsed="false">
      <c r="A204" s="50"/>
      <c r="B204" s="50"/>
      <c r="C204" s="50"/>
      <c r="D204" s="50"/>
      <c r="E204" s="50"/>
      <c r="F204" s="50"/>
      <c r="G204" s="51"/>
      <c r="H204" s="51"/>
      <c r="I204" s="50"/>
      <c r="J204" s="50"/>
      <c r="K204" s="50"/>
      <c r="L204" s="51"/>
      <c r="M204" s="51"/>
      <c r="N204" s="50"/>
      <c r="O204" s="50"/>
      <c r="P204" s="51"/>
      <c r="Q204" s="50"/>
      <c r="R204" s="50"/>
      <c r="S204" s="51"/>
      <c r="T204" s="50"/>
      <c r="U204" s="50"/>
      <c r="V204" s="51"/>
      <c r="W204" s="50"/>
      <c r="X204" s="52"/>
      <c r="Y204" s="51"/>
      <c r="Z204" s="50"/>
      <c r="AA204" s="50"/>
      <c r="AB204" s="51"/>
      <c r="AC204" s="50"/>
      <c r="AD204" s="50"/>
      <c r="AE204" s="51"/>
      <c r="AF204" s="50"/>
      <c r="AG204" s="50"/>
      <c r="AH204" s="51"/>
      <c r="AI204" s="50"/>
      <c r="AJ204" s="50"/>
      <c r="AK204" s="51"/>
      <c r="AL204" s="50"/>
      <c r="AM204" s="50"/>
      <c r="AN204" s="51"/>
      <c r="AO204" s="50"/>
      <c r="AP204" s="50"/>
      <c r="AQ204" s="51"/>
      <c r="AR204" s="50"/>
      <c r="AS204" s="50"/>
      <c r="AT204" s="51"/>
      <c r="AU204" s="50"/>
      <c r="AV204" s="50"/>
      <c r="AW204" s="51"/>
      <c r="AX204" s="50"/>
      <c r="AY204" s="50"/>
      <c r="AZ204" s="51"/>
      <c r="BA204" s="50"/>
      <c r="BB204" s="50"/>
      <c r="BC204" s="51"/>
      <c r="BD204" s="50"/>
      <c r="BE204" s="50"/>
      <c r="BF204" s="53" t="n">
        <f aca="false">COUNTA(M204,P204,S204,V204,Y204,AB204,AE204,AH204,AK204,AN204,AQ204,AT204,AW204,AZ204,BC204)</f>
        <v>0</v>
      </c>
      <c r="BG204" s="54" t="str">
        <f aca="true">IF(BF204&gt;0,TODAY()-MAX(M204,P204,S204,V204,Y204,AB204,AE204,AH204,AK204,AN204,AQ204,AT204,AW204,AZ204,BC204),"")</f>
        <v/>
      </c>
      <c r="BH204" s="54" t="str">
        <f aca="false">IF(AND(G204&lt;&gt;"",M204&lt;&gt;""),M204-G204,"")</f>
        <v/>
      </c>
      <c r="BI204" s="51"/>
      <c r="BJ204" s="51"/>
      <c r="BK204" s="55"/>
      <c r="BL204" s="56" t="str">
        <f aca="false">IF(E204="","",IFERROR(IF(INDEX(Setup!$D$23:$D$32,MATCH(E204,Setup!$B$23:$B$32,0))="","Unmapped",INDEX(Setup!$D$23:$D$32,MATCH(E204,Setup!$B$23:$B$32,0))),"Unmapped"))</f>
        <v/>
      </c>
    </row>
    <row r="205" customFormat="false" ht="15" hidden="false" customHeight="true" outlineLevel="0" collapsed="false">
      <c r="A205" s="57"/>
      <c r="B205" s="57"/>
      <c r="C205" s="57"/>
      <c r="D205" s="57"/>
      <c r="E205" s="57"/>
      <c r="F205" s="57"/>
      <c r="G205" s="58"/>
      <c r="H205" s="58"/>
      <c r="I205" s="57"/>
      <c r="J205" s="57"/>
      <c r="K205" s="57"/>
      <c r="L205" s="58"/>
      <c r="M205" s="58"/>
      <c r="N205" s="57"/>
      <c r="O205" s="57"/>
      <c r="P205" s="58"/>
      <c r="Q205" s="57"/>
      <c r="R205" s="57"/>
      <c r="S205" s="58"/>
      <c r="T205" s="57"/>
      <c r="U205" s="57"/>
      <c r="V205" s="58"/>
      <c r="W205" s="57"/>
      <c r="X205" s="59"/>
      <c r="Y205" s="58"/>
      <c r="Z205" s="57"/>
      <c r="AA205" s="57"/>
      <c r="AB205" s="58"/>
      <c r="AC205" s="57"/>
      <c r="AD205" s="57"/>
      <c r="AE205" s="58"/>
      <c r="AF205" s="57"/>
      <c r="AG205" s="57"/>
      <c r="AH205" s="58"/>
      <c r="AI205" s="57"/>
      <c r="AJ205" s="57"/>
      <c r="AK205" s="58"/>
      <c r="AL205" s="57"/>
      <c r="AM205" s="57"/>
      <c r="AN205" s="58"/>
      <c r="AO205" s="57"/>
      <c r="AP205" s="57"/>
      <c r="AQ205" s="58"/>
      <c r="AR205" s="57"/>
      <c r="AS205" s="57"/>
      <c r="AT205" s="58"/>
      <c r="AU205" s="57"/>
      <c r="AV205" s="57"/>
      <c r="AW205" s="58"/>
      <c r="AX205" s="57"/>
      <c r="AY205" s="57"/>
      <c r="AZ205" s="58"/>
      <c r="BA205" s="57"/>
      <c r="BB205" s="57"/>
      <c r="BC205" s="58"/>
      <c r="BD205" s="57"/>
      <c r="BE205" s="57"/>
      <c r="BF205" s="47" t="n">
        <f aca="false">COUNTA(M205,P205,S205,V205,Y205,AB205,AE205,AH205,AK205,AN205,AQ205,AT205,AW205,AZ205,BC205)</f>
        <v>0</v>
      </c>
      <c r="BG205" s="48" t="str">
        <f aca="true">IF(BF205&gt;0,TODAY()-MAX(M205,P205,S205,V205,Y205,AB205,AE205,AH205,AK205,AN205,AQ205,AT205,AW205,AZ205,BC205),"")</f>
        <v/>
      </c>
      <c r="BH205" s="48" t="str">
        <f aca="false">IF(AND(G205&lt;&gt;"",M205&lt;&gt;""),M205-G205,"")</f>
        <v/>
      </c>
      <c r="BI205" s="58"/>
      <c r="BJ205" s="58"/>
      <c r="BL205" s="49" t="str">
        <f aca="false">IF(E205="","",IFERROR(IF(INDEX(Setup!$D$23:$D$32,MATCH(E205,Setup!$B$23:$B$32,0))="","Unmapped",INDEX(Setup!$D$23:$D$32,MATCH(E205,Setup!$B$23:$B$32,0))),"Unmapped"))</f>
        <v/>
      </c>
    </row>
    <row r="206" customFormat="false" ht="15" hidden="false" customHeight="true" outlineLevel="0" collapsed="false">
      <c r="A206" s="50"/>
      <c r="B206" s="50"/>
      <c r="C206" s="50"/>
      <c r="D206" s="50"/>
      <c r="E206" s="50"/>
      <c r="F206" s="50"/>
      <c r="G206" s="51"/>
      <c r="H206" s="51"/>
      <c r="I206" s="50"/>
      <c r="J206" s="50"/>
      <c r="K206" s="50"/>
      <c r="L206" s="51"/>
      <c r="M206" s="51"/>
      <c r="N206" s="50"/>
      <c r="O206" s="50"/>
      <c r="P206" s="51"/>
      <c r="Q206" s="50"/>
      <c r="R206" s="50"/>
      <c r="S206" s="51"/>
      <c r="T206" s="50"/>
      <c r="U206" s="50"/>
      <c r="V206" s="51"/>
      <c r="W206" s="50"/>
      <c r="X206" s="52"/>
      <c r="Y206" s="51"/>
      <c r="Z206" s="50"/>
      <c r="AA206" s="50"/>
      <c r="AB206" s="51"/>
      <c r="AC206" s="50"/>
      <c r="AD206" s="50"/>
      <c r="AE206" s="51"/>
      <c r="AF206" s="50"/>
      <c r="AG206" s="50"/>
      <c r="AH206" s="51"/>
      <c r="AI206" s="50"/>
      <c r="AJ206" s="50"/>
      <c r="AK206" s="51"/>
      <c r="AL206" s="50"/>
      <c r="AM206" s="50"/>
      <c r="AN206" s="51"/>
      <c r="AO206" s="50"/>
      <c r="AP206" s="50"/>
      <c r="AQ206" s="51"/>
      <c r="AR206" s="50"/>
      <c r="AS206" s="50"/>
      <c r="AT206" s="51"/>
      <c r="AU206" s="50"/>
      <c r="AV206" s="50"/>
      <c r="AW206" s="51"/>
      <c r="AX206" s="50"/>
      <c r="AY206" s="50"/>
      <c r="AZ206" s="51"/>
      <c r="BA206" s="50"/>
      <c r="BB206" s="50"/>
      <c r="BC206" s="51"/>
      <c r="BD206" s="50"/>
      <c r="BE206" s="50"/>
      <c r="BF206" s="53" t="n">
        <f aca="false">COUNTA(M206,P206,S206,V206,Y206,AB206,AE206,AH206,AK206,AN206,AQ206,AT206,AW206,AZ206,BC206)</f>
        <v>0</v>
      </c>
      <c r="BG206" s="54" t="str">
        <f aca="true">IF(BF206&gt;0,TODAY()-MAX(M206,P206,S206,V206,Y206,AB206,AE206,AH206,AK206,AN206,AQ206,AT206,AW206,AZ206,BC206),"")</f>
        <v/>
      </c>
      <c r="BH206" s="54" t="str">
        <f aca="false">IF(AND(G206&lt;&gt;"",M206&lt;&gt;""),M206-G206,"")</f>
        <v/>
      </c>
      <c r="BI206" s="51"/>
      <c r="BJ206" s="51"/>
      <c r="BK206" s="55"/>
      <c r="BL206" s="56" t="str">
        <f aca="false">IF(E206="","",IFERROR(IF(INDEX(Setup!$D$23:$D$32,MATCH(E206,Setup!$B$23:$B$32,0))="","Unmapped",INDEX(Setup!$D$23:$D$32,MATCH(E206,Setup!$B$23:$B$32,0))),"Unmapped"))</f>
        <v/>
      </c>
    </row>
    <row r="207" customFormat="false" ht="15" hidden="false" customHeight="true" outlineLevel="0" collapsed="false">
      <c r="A207" s="57"/>
      <c r="B207" s="57"/>
      <c r="C207" s="57"/>
      <c r="D207" s="57"/>
      <c r="E207" s="57"/>
      <c r="F207" s="57"/>
      <c r="G207" s="58"/>
      <c r="H207" s="58"/>
      <c r="I207" s="57"/>
      <c r="J207" s="57"/>
      <c r="K207" s="57"/>
      <c r="L207" s="58"/>
      <c r="M207" s="58"/>
      <c r="N207" s="57"/>
      <c r="O207" s="57"/>
      <c r="P207" s="58"/>
      <c r="Q207" s="57"/>
      <c r="R207" s="57"/>
      <c r="S207" s="58"/>
      <c r="T207" s="57"/>
      <c r="U207" s="57"/>
      <c r="V207" s="58"/>
      <c r="W207" s="57"/>
      <c r="X207" s="59"/>
      <c r="Y207" s="58"/>
      <c r="Z207" s="57"/>
      <c r="AA207" s="57"/>
      <c r="AB207" s="58"/>
      <c r="AC207" s="57"/>
      <c r="AD207" s="57"/>
      <c r="AE207" s="58"/>
      <c r="AF207" s="57"/>
      <c r="AG207" s="57"/>
      <c r="AH207" s="58"/>
      <c r="AI207" s="57"/>
      <c r="AJ207" s="57"/>
      <c r="AK207" s="58"/>
      <c r="AL207" s="57"/>
      <c r="AM207" s="57"/>
      <c r="AN207" s="58"/>
      <c r="AO207" s="57"/>
      <c r="AP207" s="57"/>
      <c r="AQ207" s="58"/>
      <c r="AR207" s="57"/>
      <c r="AS207" s="57"/>
      <c r="AT207" s="58"/>
      <c r="AU207" s="57"/>
      <c r="AV207" s="57"/>
      <c r="AW207" s="58"/>
      <c r="AX207" s="57"/>
      <c r="AY207" s="57"/>
      <c r="AZ207" s="58"/>
      <c r="BA207" s="57"/>
      <c r="BB207" s="57"/>
      <c r="BC207" s="58"/>
      <c r="BD207" s="57"/>
      <c r="BE207" s="57"/>
      <c r="BF207" s="47" t="n">
        <f aca="false">COUNTA(M207,P207,S207,V207,Y207,AB207,AE207,AH207,AK207,AN207,AQ207,AT207,AW207,AZ207,BC207)</f>
        <v>0</v>
      </c>
      <c r="BG207" s="48" t="str">
        <f aca="true">IF(BF207&gt;0,TODAY()-MAX(M207,P207,S207,V207,Y207,AB207,AE207,AH207,AK207,AN207,AQ207,AT207,AW207,AZ207,BC207),"")</f>
        <v/>
      </c>
      <c r="BH207" s="48" t="str">
        <f aca="false">IF(AND(G207&lt;&gt;"",M207&lt;&gt;""),M207-G207,"")</f>
        <v/>
      </c>
      <c r="BI207" s="58"/>
      <c r="BJ207" s="58"/>
      <c r="BL207" s="49" t="str">
        <f aca="false">IF(E207="","",IFERROR(IF(INDEX(Setup!$D$23:$D$32,MATCH(E207,Setup!$B$23:$B$32,0))="","Unmapped",INDEX(Setup!$D$23:$D$32,MATCH(E207,Setup!$B$23:$B$32,0))),"Unmapped"))</f>
        <v/>
      </c>
    </row>
    <row r="208" customFormat="false" ht="15" hidden="false" customHeight="true" outlineLevel="0" collapsed="false">
      <c r="A208" s="50"/>
      <c r="B208" s="50"/>
      <c r="C208" s="50"/>
      <c r="D208" s="50"/>
      <c r="E208" s="50"/>
      <c r="F208" s="50"/>
      <c r="G208" s="51"/>
      <c r="H208" s="51"/>
      <c r="I208" s="50"/>
      <c r="J208" s="50"/>
      <c r="K208" s="50"/>
      <c r="L208" s="51"/>
      <c r="M208" s="51"/>
      <c r="N208" s="50"/>
      <c r="O208" s="50"/>
      <c r="P208" s="51"/>
      <c r="Q208" s="50"/>
      <c r="R208" s="50"/>
      <c r="S208" s="51"/>
      <c r="T208" s="50"/>
      <c r="U208" s="50"/>
      <c r="V208" s="51"/>
      <c r="W208" s="50"/>
      <c r="X208" s="52"/>
      <c r="Y208" s="51"/>
      <c r="Z208" s="50"/>
      <c r="AA208" s="50"/>
      <c r="AB208" s="51"/>
      <c r="AC208" s="50"/>
      <c r="AD208" s="50"/>
      <c r="AE208" s="51"/>
      <c r="AF208" s="50"/>
      <c r="AG208" s="50"/>
      <c r="AH208" s="51"/>
      <c r="AI208" s="50"/>
      <c r="AJ208" s="50"/>
      <c r="AK208" s="51"/>
      <c r="AL208" s="50"/>
      <c r="AM208" s="50"/>
      <c r="AN208" s="51"/>
      <c r="AO208" s="50"/>
      <c r="AP208" s="50"/>
      <c r="AQ208" s="51"/>
      <c r="AR208" s="50"/>
      <c r="AS208" s="50"/>
      <c r="AT208" s="51"/>
      <c r="AU208" s="50"/>
      <c r="AV208" s="50"/>
      <c r="AW208" s="51"/>
      <c r="AX208" s="50"/>
      <c r="AY208" s="50"/>
      <c r="AZ208" s="51"/>
      <c r="BA208" s="50"/>
      <c r="BB208" s="50"/>
      <c r="BC208" s="51"/>
      <c r="BD208" s="50"/>
      <c r="BE208" s="50"/>
      <c r="BF208" s="53" t="n">
        <f aca="false">COUNTA(M208,P208,S208,V208,Y208,AB208,AE208,AH208,AK208,AN208,AQ208,AT208,AW208,AZ208,BC208)</f>
        <v>0</v>
      </c>
      <c r="BG208" s="54" t="str">
        <f aca="true">IF(BF208&gt;0,TODAY()-MAX(M208,P208,S208,V208,Y208,AB208,AE208,AH208,AK208,AN208,AQ208,AT208,AW208,AZ208,BC208),"")</f>
        <v/>
      </c>
      <c r="BH208" s="54" t="str">
        <f aca="false">IF(AND(G208&lt;&gt;"",M208&lt;&gt;""),M208-G208,"")</f>
        <v/>
      </c>
      <c r="BI208" s="51"/>
      <c r="BJ208" s="51"/>
      <c r="BK208" s="55"/>
      <c r="BL208" s="56" t="str">
        <f aca="false">IF(E208="","",IFERROR(IF(INDEX(Setup!$D$23:$D$32,MATCH(E208,Setup!$B$23:$B$32,0))="","Unmapped",INDEX(Setup!$D$23:$D$32,MATCH(E208,Setup!$B$23:$B$32,0))),"Unmapped"))</f>
        <v/>
      </c>
    </row>
    <row r="209" customFormat="false" ht="15" hidden="false" customHeight="true" outlineLevel="0" collapsed="false">
      <c r="A209" s="57"/>
      <c r="B209" s="57"/>
      <c r="C209" s="57"/>
      <c r="D209" s="57"/>
      <c r="E209" s="57"/>
      <c r="F209" s="57"/>
      <c r="G209" s="58"/>
      <c r="H209" s="58"/>
      <c r="I209" s="57"/>
      <c r="J209" s="57"/>
      <c r="K209" s="57"/>
      <c r="L209" s="58"/>
      <c r="M209" s="58"/>
      <c r="N209" s="57"/>
      <c r="O209" s="57"/>
      <c r="P209" s="58"/>
      <c r="Q209" s="57"/>
      <c r="R209" s="57"/>
      <c r="S209" s="58"/>
      <c r="T209" s="57"/>
      <c r="U209" s="57"/>
      <c r="V209" s="58"/>
      <c r="W209" s="57"/>
      <c r="X209" s="59"/>
      <c r="Y209" s="58"/>
      <c r="Z209" s="57"/>
      <c r="AA209" s="57"/>
      <c r="AB209" s="58"/>
      <c r="AC209" s="57"/>
      <c r="AD209" s="57"/>
      <c r="AE209" s="58"/>
      <c r="AF209" s="57"/>
      <c r="AG209" s="57"/>
      <c r="AH209" s="58"/>
      <c r="AI209" s="57"/>
      <c r="AJ209" s="57"/>
      <c r="AK209" s="58"/>
      <c r="AL209" s="57"/>
      <c r="AM209" s="57"/>
      <c r="AN209" s="58"/>
      <c r="AO209" s="57"/>
      <c r="AP209" s="57"/>
      <c r="AQ209" s="58"/>
      <c r="AR209" s="57"/>
      <c r="AS209" s="57"/>
      <c r="AT209" s="58"/>
      <c r="AU209" s="57"/>
      <c r="AV209" s="57"/>
      <c r="AW209" s="58"/>
      <c r="AX209" s="57"/>
      <c r="AY209" s="57"/>
      <c r="AZ209" s="58"/>
      <c r="BA209" s="57"/>
      <c r="BB209" s="57"/>
      <c r="BC209" s="58"/>
      <c r="BD209" s="57"/>
      <c r="BE209" s="57"/>
      <c r="BF209" s="47" t="n">
        <f aca="false">COUNTA(M209,P209,S209,V209,Y209,AB209,AE209,AH209,AK209,AN209,AQ209,AT209,AW209,AZ209,BC209)</f>
        <v>0</v>
      </c>
      <c r="BG209" s="48" t="str">
        <f aca="true">IF(BF209&gt;0,TODAY()-MAX(M209,P209,S209,V209,Y209,AB209,AE209,AH209,AK209,AN209,AQ209,AT209,AW209,AZ209,BC209),"")</f>
        <v/>
      </c>
      <c r="BH209" s="48" t="str">
        <f aca="false">IF(AND(G209&lt;&gt;"",M209&lt;&gt;""),M209-G209,"")</f>
        <v/>
      </c>
      <c r="BI209" s="58"/>
      <c r="BJ209" s="58"/>
      <c r="BL209" s="49" t="str">
        <f aca="false">IF(E209="","",IFERROR(IF(INDEX(Setup!$D$23:$D$32,MATCH(E209,Setup!$B$23:$B$32,0))="","Unmapped",INDEX(Setup!$D$23:$D$32,MATCH(E209,Setup!$B$23:$B$32,0))),"Unmapped"))</f>
        <v/>
      </c>
    </row>
    <row r="210" customFormat="false" ht="15" hidden="false" customHeight="true" outlineLevel="0" collapsed="false">
      <c r="A210" s="50"/>
      <c r="B210" s="50"/>
      <c r="C210" s="50"/>
      <c r="D210" s="50"/>
      <c r="E210" s="50"/>
      <c r="F210" s="50"/>
      <c r="G210" s="51"/>
      <c r="H210" s="51"/>
      <c r="I210" s="50"/>
      <c r="J210" s="50"/>
      <c r="K210" s="50"/>
      <c r="L210" s="51"/>
      <c r="M210" s="51"/>
      <c r="N210" s="50"/>
      <c r="O210" s="50"/>
      <c r="P210" s="51"/>
      <c r="Q210" s="50"/>
      <c r="R210" s="50"/>
      <c r="S210" s="51"/>
      <c r="T210" s="50"/>
      <c r="U210" s="50"/>
      <c r="V210" s="51"/>
      <c r="W210" s="50"/>
      <c r="X210" s="52"/>
      <c r="Y210" s="51"/>
      <c r="Z210" s="50"/>
      <c r="AA210" s="50"/>
      <c r="AB210" s="51"/>
      <c r="AC210" s="50"/>
      <c r="AD210" s="50"/>
      <c r="AE210" s="51"/>
      <c r="AF210" s="50"/>
      <c r="AG210" s="50"/>
      <c r="AH210" s="51"/>
      <c r="AI210" s="50"/>
      <c r="AJ210" s="50"/>
      <c r="AK210" s="51"/>
      <c r="AL210" s="50"/>
      <c r="AM210" s="50"/>
      <c r="AN210" s="51"/>
      <c r="AO210" s="50"/>
      <c r="AP210" s="50"/>
      <c r="AQ210" s="51"/>
      <c r="AR210" s="50"/>
      <c r="AS210" s="50"/>
      <c r="AT210" s="51"/>
      <c r="AU210" s="50"/>
      <c r="AV210" s="50"/>
      <c r="AW210" s="51"/>
      <c r="AX210" s="50"/>
      <c r="AY210" s="50"/>
      <c r="AZ210" s="51"/>
      <c r="BA210" s="50"/>
      <c r="BB210" s="50"/>
      <c r="BC210" s="51"/>
      <c r="BD210" s="50"/>
      <c r="BE210" s="50"/>
      <c r="BF210" s="53" t="n">
        <f aca="false">COUNTA(M210,P210,S210,V210,Y210,AB210,AE210,AH210,AK210,AN210,AQ210,AT210,AW210,AZ210,BC210)</f>
        <v>0</v>
      </c>
      <c r="BG210" s="54" t="str">
        <f aca="true">IF(BF210&gt;0,TODAY()-MAX(M210,P210,S210,V210,Y210,AB210,AE210,AH210,AK210,AN210,AQ210,AT210,AW210,AZ210,BC210),"")</f>
        <v/>
      </c>
      <c r="BH210" s="54" t="str">
        <f aca="false">IF(AND(G210&lt;&gt;"",M210&lt;&gt;""),M210-G210,"")</f>
        <v/>
      </c>
      <c r="BI210" s="51"/>
      <c r="BJ210" s="51"/>
      <c r="BK210" s="55"/>
      <c r="BL210" s="56" t="str">
        <f aca="false">IF(E210="","",IFERROR(IF(INDEX(Setup!$D$23:$D$32,MATCH(E210,Setup!$B$23:$B$32,0))="","Unmapped",INDEX(Setup!$D$23:$D$32,MATCH(E210,Setup!$B$23:$B$32,0))),"Unmapped"))</f>
        <v/>
      </c>
    </row>
    <row r="211" customFormat="false" ht="15" hidden="false" customHeight="true" outlineLevel="0" collapsed="false">
      <c r="A211" s="57"/>
      <c r="B211" s="57"/>
      <c r="C211" s="57"/>
      <c r="D211" s="57"/>
      <c r="E211" s="57"/>
      <c r="F211" s="57"/>
      <c r="G211" s="58"/>
      <c r="H211" s="58"/>
      <c r="I211" s="57"/>
      <c r="J211" s="57"/>
      <c r="K211" s="57"/>
      <c r="L211" s="58"/>
      <c r="M211" s="58"/>
      <c r="N211" s="57"/>
      <c r="O211" s="57"/>
      <c r="P211" s="58"/>
      <c r="Q211" s="57"/>
      <c r="R211" s="57"/>
      <c r="S211" s="58"/>
      <c r="T211" s="57"/>
      <c r="U211" s="57"/>
      <c r="V211" s="58"/>
      <c r="W211" s="57"/>
      <c r="X211" s="59"/>
      <c r="Y211" s="58"/>
      <c r="Z211" s="57"/>
      <c r="AA211" s="57"/>
      <c r="AB211" s="58"/>
      <c r="AC211" s="57"/>
      <c r="AD211" s="57"/>
      <c r="AE211" s="58"/>
      <c r="AF211" s="57"/>
      <c r="AG211" s="57"/>
      <c r="AH211" s="58"/>
      <c r="AI211" s="57"/>
      <c r="AJ211" s="57"/>
      <c r="AK211" s="58"/>
      <c r="AL211" s="57"/>
      <c r="AM211" s="57"/>
      <c r="AN211" s="58"/>
      <c r="AO211" s="57"/>
      <c r="AP211" s="57"/>
      <c r="AQ211" s="58"/>
      <c r="AR211" s="57"/>
      <c r="AS211" s="57"/>
      <c r="AT211" s="58"/>
      <c r="AU211" s="57"/>
      <c r="AV211" s="57"/>
      <c r="AW211" s="58"/>
      <c r="AX211" s="57"/>
      <c r="AY211" s="57"/>
      <c r="AZ211" s="58"/>
      <c r="BA211" s="57"/>
      <c r="BB211" s="57"/>
      <c r="BC211" s="58"/>
      <c r="BD211" s="57"/>
      <c r="BE211" s="57"/>
      <c r="BF211" s="47" t="n">
        <f aca="false">COUNTA(M211,P211,S211,V211,Y211,AB211,AE211,AH211,AK211,AN211,AQ211,AT211,AW211,AZ211,BC211)</f>
        <v>0</v>
      </c>
      <c r="BG211" s="48" t="str">
        <f aca="true">IF(BF211&gt;0,TODAY()-MAX(M211,P211,S211,V211,Y211,AB211,AE211,AH211,AK211,AN211,AQ211,AT211,AW211,AZ211,BC211),"")</f>
        <v/>
      </c>
      <c r="BH211" s="48" t="str">
        <f aca="false">IF(AND(G211&lt;&gt;"",M211&lt;&gt;""),M211-G211,"")</f>
        <v/>
      </c>
      <c r="BI211" s="58"/>
      <c r="BJ211" s="58"/>
      <c r="BL211" s="49" t="str">
        <f aca="false">IF(E211="","",IFERROR(IF(INDEX(Setup!$D$23:$D$32,MATCH(E211,Setup!$B$23:$B$32,0))="","Unmapped",INDEX(Setup!$D$23:$D$32,MATCH(E211,Setup!$B$23:$B$32,0))),"Unmapped"))</f>
        <v/>
      </c>
    </row>
    <row r="212" customFormat="false" ht="15" hidden="false" customHeight="true" outlineLevel="0" collapsed="false">
      <c r="A212" s="50"/>
      <c r="B212" s="50"/>
      <c r="C212" s="50"/>
      <c r="D212" s="50"/>
      <c r="E212" s="50"/>
      <c r="F212" s="50"/>
      <c r="G212" s="51"/>
      <c r="H212" s="51"/>
      <c r="I212" s="50"/>
      <c r="J212" s="50"/>
      <c r="K212" s="50"/>
      <c r="L212" s="51"/>
      <c r="M212" s="51"/>
      <c r="N212" s="50"/>
      <c r="O212" s="50"/>
      <c r="P212" s="51"/>
      <c r="Q212" s="50"/>
      <c r="R212" s="50"/>
      <c r="S212" s="51"/>
      <c r="T212" s="50"/>
      <c r="U212" s="50"/>
      <c r="V212" s="51"/>
      <c r="W212" s="50"/>
      <c r="X212" s="52"/>
      <c r="Y212" s="51"/>
      <c r="Z212" s="50"/>
      <c r="AA212" s="50"/>
      <c r="AB212" s="51"/>
      <c r="AC212" s="50"/>
      <c r="AD212" s="50"/>
      <c r="AE212" s="51"/>
      <c r="AF212" s="50"/>
      <c r="AG212" s="50"/>
      <c r="AH212" s="51"/>
      <c r="AI212" s="50"/>
      <c r="AJ212" s="50"/>
      <c r="AK212" s="51"/>
      <c r="AL212" s="50"/>
      <c r="AM212" s="50"/>
      <c r="AN212" s="51"/>
      <c r="AO212" s="50"/>
      <c r="AP212" s="50"/>
      <c r="AQ212" s="51"/>
      <c r="AR212" s="50"/>
      <c r="AS212" s="50"/>
      <c r="AT212" s="51"/>
      <c r="AU212" s="50"/>
      <c r="AV212" s="50"/>
      <c r="AW212" s="51"/>
      <c r="AX212" s="50"/>
      <c r="AY212" s="50"/>
      <c r="AZ212" s="51"/>
      <c r="BA212" s="50"/>
      <c r="BB212" s="50"/>
      <c r="BC212" s="51"/>
      <c r="BD212" s="50"/>
      <c r="BE212" s="50"/>
      <c r="BF212" s="53" t="n">
        <f aca="false">COUNTA(M212,P212,S212,V212,Y212,AB212,AE212,AH212,AK212,AN212,AQ212,AT212,AW212,AZ212,BC212)</f>
        <v>0</v>
      </c>
      <c r="BG212" s="54" t="str">
        <f aca="true">IF(BF212&gt;0,TODAY()-MAX(M212,P212,S212,V212,Y212,AB212,AE212,AH212,AK212,AN212,AQ212,AT212,AW212,AZ212,BC212),"")</f>
        <v/>
      </c>
      <c r="BH212" s="54" t="str">
        <f aca="false">IF(AND(G212&lt;&gt;"",M212&lt;&gt;""),M212-G212,"")</f>
        <v/>
      </c>
      <c r="BI212" s="51"/>
      <c r="BJ212" s="51"/>
      <c r="BK212" s="55"/>
      <c r="BL212" s="56" t="str">
        <f aca="false">IF(E212="","",IFERROR(IF(INDEX(Setup!$D$23:$D$32,MATCH(E212,Setup!$B$23:$B$32,0))="","Unmapped",INDEX(Setup!$D$23:$D$32,MATCH(E212,Setup!$B$23:$B$32,0))),"Unmapped"))</f>
        <v/>
      </c>
    </row>
    <row r="213" customFormat="false" ht="15" hidden="false" customHeight="true" outlineLevel="0" collapsed="false">
      <c r="A213" s="57"/>
      <c r="B213" s="57"/>
      <c r="C213" s="57"/>
      <c r="D213" s="57"/>
      <c r="E213" s="57"/>
      <c r="F213" s="57"/>
      <c r="G213" s="58"/>
      <c r="H213" s="58"/>
      <c r="I213" s="57"/>
      <c r="J213" s="57"/>
      <c r="K213" s="57"/>
      <c r="L213" s="58"/>
      <c r="M213" s="58"/>
      <c r="N213" s="57"/>
      <c r="O213" s="57"/>
      <c r="P213" s="58"/>
      <c r="Q213" s="57"/>
      <c r="R213" s="57"/>
      <c r="S213" s="58"/>
      <c r="T213" s="57"/>
      <c r="U213" s="57"/>
      <c r="V213" s="58"/>
      <c r="W213" s="57"/>
      <c r="X213" s="59"/>
      <c r="Y213" s="58"/>
      <c r="Z213" s="57"/>
      <c r="AA213" s="57"/>
      <c r="AB213" s="58"/>
      <c r="AC213" s="57"/>
      <c r="AD213" s="57"/>
      <c r="AE213" s="58"/>
      <c r="AF213" s="57"/>
      <c r="AG213" s="57"/>
      <c r="AH213" s="58"/>
      <c r="AI213" s="57"/>
      <c r="AJ213" s="57"/>
      <c r="AK213" s="58"/>
      <c r="AL213" s="57"/>
      <c r="AM213" s="57"/>
      <c r="AN213" s="58"/>
      <c r="AO213" s="57"/>
      <c r="AP213" s="57"/>
      <c r="AQ213" s="58"/>
      <c r="AR213" s="57"/>
      <c r="AS213" s="57"/>
      <c r="AT213" s="58"/>
      <c r="AU213" s="57"/>
      <c r="AV213" s="57"/>
      <c r="AW213" s="58"/>
      <c r="AX213" s="57"/>
      <c r="AY213" s="57"/>
      <c r="AZ213" s="58"/>
      <c r="BA213" s="57"/>
      <c r="BB213" s="57"/>
      <c r="BC213" s="58"/>
      <c r="BD213" s="57"/>
      <c r="BE213" s="57"/>
      <c r="BF213" s="47" t="n">
        <f aca="false">COUNTA(M213,P213,S213,V213,Y213,AB213,AE213,AH213,AK213,AN213,AQ213,AT213,AW213,AZ213,BC213)</f>
        <v>0</v>
      </c>
      <c r="BG213" s="48" t="str">
        <f aca="true">IF(BF213&gt;0,TODAY()-MAX(M213,P213,S213,V213,Y213,AB213,AE213,AH213,AK213,AN213,AQ213,AT213,AW213,AZ213,BC213),"")</f>
        <v/>
      </c>
      <c r="BH213" s="48" t="str">
        <f aca="false">IF(AND(G213&lt;&gt;"",M213&lt;&gt;""),M213-G213,"")</f>
        <v/>
      </c>
      <c r="BI213" s="58"/>
      <c r="BJ213" s="58"/>
      <c r="BL213" s="49" t="str">
        <f aca="false">IF(E213="","",IFERROR(IF(INDEX(Setup!$D$23:$D$32,MATCH(E213,Setup!$B$23:$B$32,0))="","Unmapped",INDEX(Setup!$D$23:$D$32,MATCH(E213,Setup!$B$23:$B$32,0))),"Unmapped"))</f>
        <v/>
      </c>
    </row>
    <row r="214" customFormat="false" ht="15" hidden="false" customHeight="true" outlineLevel="0" collapsed="false">
      <c r="A214" s="50"/>
      <c r="B214" s="50"/>
      <c r="C214" s="50"/>
      <c r="D214" s="50"/>
      <c r="E214" s="50"/>
      <c r="F214" s="50"/>
      <c r="G214" s="51"/>
      <c r="H214" s="51"/>
      <c r="I214" s="50"/>
      <c r="J214" s="50"/>
      <c r="K214" s="50"/>
      <c r="L214" s="51"/>
      <c r="M214" s="51"/>
      <c r="N214" s="50"/>
      <c r="O214" s="50"/>
      <c r="P214" s="51"/>
      <c r="Q214" s="50"/>
      <c r="R214" s="50"/>
      <c r="S214" s="51"/>
      <c r="T214" s="50"/>
      <c r="U214" s="50"/>
      <c r="V214" s="51"/>
      <c r="W214" s="50"/>
      <c r="X214" s="52"/>
      <c r="Y214" s="51"/>
      <c r="Z214" s="50"/>
      <c r="AA214" s="50"/>
      <c r="AB214" s="51"/>
      <c r="AC214" s="50"/>
      <c r="AD214" s="50"/>
      <c r="AE214" s="51"/>
      <c r="AF214" s="50"/>
      <c r="AG214" s="50"/>
      <c r="AH214" s="51"/>
      <c r="AI214" s="50"/>
      <c r="AJ214" s="50"/>
      <c r="AK214" s="51"/>
      <c r="AL214" s="50"/>
      <c r="AM214" s="50"/>
      <c r="AN214" s="51"/>
      <c r="AO214" s="50"/>
      <c r="AP214" s="50"/>
      <c r="AQ214" s="51"/>
      <c r="AR214" s="50"/>
      <c r="AS214" s="50"/>
      <c r="AT214" s="51"/>
      <c r="AU214" s="50"/>
      <c r="AV214" s="50"/>
      <c r="AW214" s="51"/>
      <c r="AX214" s="50"/>
      <c r="AY214" s="50"/>
      <c r="AZ214" s="51"/>
      <c r="BA214" s="50"/>
      <c r="BB214" s="50"/>
      <c r="BC214" s="51"/>
      <c r="BD214" s="50"/>
      <c r="BE214" s="50"/>
      <c r="BF214" s="53" t="n">
        <f aca="false">COUNTA(M214,P214,S214,V214,Y214,AB214,AE214,AH214,AK214,AN214,AQ214,AT214,AW214,AZ214,BC214)</f>
        <v>0</v>
      </c>
      <c r="BG214" s="54" t="str">
        <f aca="true">IF(BF214&gt;0,TODAY()-MAX(M214,P214,S214,V214,Y214,AB214,AE214,AH214,AK214,AN214,AQ214,AT214,AW214,AZ214,BC214),"")</f>
        <v/>
      </c>
      <c r="BH214" s="54" t="str">
        <f aca="false">IF(AND(G214&lt;&gt;"",M214&lt;&gt;""),M214-G214,"")</f>
        <v/>
      </c>
      <c r="BI214" s="51"/>
      <c r="BJ214" s="51"/>
      <c r="BK214" s="55"/>
      <c r="BL214" s="56" t="str">
        <f aca="false">IF(E214="","",IFERROR(IF(INDEX(Setup!$D$23:$D$32,MATCH(E214,Setup!$B$23:$B$32,0))="","Unmapped",INDEX(Setup!$D$23:$D$32,MATCH(E214,Setup!$B$23:$B$32,0))),"Unmapped"))</f>
        <v/>
      </c>
    </row>
    <row r="215" customFormat="false" ht="15" hidden="false" customHeight="true" outlineLevel="0" collapsed="false">
      <c r="A215" s="57"/>
      <c r="B215" s="57"/>
      <c r="C215" s="57"/>
      <c r="D215" s="57"/>
      <c r="E215" s="57"/>
      <c r="F215" s="57"/>
      <c r="G215" s="58"/>
      <c r="H215" s="58"/>
      <c r="I215" s="57"/>
      <c r="J215" s="57"/>
      <c r="K215" s="57"/>
      <c r="L215" s="58"/>
      <c r="M215" s="58"/>
      <c r="N215" s="57"/>
      <c r="O215" s="57"/>
      <c r="P215" s="58"/>
      <c r="Q215" s="57"/>
      <c r="R215" s="57"/>
      <c r="S215" s="58"/>
      <c r="T215" s="57"/>
      <c r="U215" s="57"/>
      <c r="V215" s="58"/>
      <c r="W215" s="57"/>
      <c r="X215" s="59"/>
      <c r="Y215" s="58"/>
      <c r="Z215" s="57"/>
      <c r="AA215" s="57"/>
      <c r="AB215" s="58"/>
      <c r="AC215" s="57"/>
      <c r="AD215" s="57"/>
      <c r="AE215" s="58"/>
      <c r="AF215" s="57"/>
      <c r="AG215" s="57"/>
      <c r="AH215" s="58"/>
      <c r="AI215" s="57"/>
      <c r="AJ215" s="57"/>
      <c r="AK215" s="58"/>
      <c r="AL215" s="57"/>
      <c r="AM215" s="57"/>
      <c r="AN215" s="58"/>
      <c r="AO215" s="57"/>
      <c r="AP215" s="57"/>
      <c r="AQ215" s="58"/>
      <c r="AR215" s="57"/>
      <c r="AS215" s="57"/>
      <c r="AT215" s="58"/>
      <c r="AU215" s="57"/>
      <c r="AV215" s="57"/>
      <c r="AW215" s="58"/>
      <c r="AX215" s="57"/>
      <c r="AY215" s="57"/>
      <c r="AZ215" s="58"/>
      <c r="BA215" s="57"/>
      <c r="BB215" s="57"/>
      <c r="BC215" s="58"/>
      <c r="BD215" s="57"/>
      <c r="BE215" s="57"/>
      <c r="BF215" s="47" t="n">
        <f aca="false">COUNTA(M215,P215,S215,V215,Y215,AB215,AE215,AH215,AK215,AN215,AQ215,AT215,AW215,AZ215,BC215)</f>
        <v>0</v>
      </c>
      <c r="BG215" s="48" t="str">
        <f aca="true">IF(BF215&gt;0,TODAY()-MAX(M215,P215,S215,V215,Y215,AB215,AE215,AH215,AK215,AN215,AQ215,AT215,AW215,AZ215,BC215),"")</f>
        <v/>
      </c>
      <c r="BH215" s="48" t="str">
        <f aca="false">IF(AND(G215&lt;&gt;"",M215&lt;&gt;""),M215-G215,"")</f>
        <v/>
      </c>
      <c r="BI215" s="58"/>
      <c r="BJ215" s="58"/>
      <c r="BL215" s="49" t="str">
        <f aca="false">IF(E215="","",IFERROR(IF(INDEX(Setup!$D$23:$D$32,MATCH(E215,Setup!$B$23:$B$32,0))="","Unmapped",INDEX(Setup!$D$23:$D$32,MATCH(E215,Setup!$B$23:$B$32,0))),"Unmapped"))</f>
        <v/>
      </c>
    </row>
    <row r="216" customFormat="false" ht="15" hidden="false" customHeight="true" outlineLevel="0" collapsed="false">
      <c r="A216" s="50"/>
      <c r="B216" s="50"/>
      <c r="C216" s="50"/>
      <c r="D216" s="50"/>
      <c r="E216" s="50"/>
      <c r="F216" s="50"/>
      <c r="G216" s="51"/>
      <c r="H216" s="51"/>
      <c r="I216" s="50"/>
      <c r="J216" s="50"/>
      <c r="K216" s="50"/>
      <c r="L216" s="51"/>
      <c r="M216" s="51"/>
      <c r="N216" s="50"/>
      <c r="O216" s="50"/>
      <c r="P216" s="51"/>
      <c r="Q216" s="50"/>
      <c r="R216" s="50"/>
      <c r="S216" s="51"/>
      <c r="T216" s="50"/>
      <c r="U216" s="50"/>
      <c r="V216" s="51"/>
      <c r="W216" s="50"/>
      <c r="X216" s="52"/>
      <c r="Y216" s="51"/>
      <c r="Z216" s="50"/>
      <c r="AA216" s="50"/>
      <c r="AB216" s="51"/>
      <c r="AC216" s="50"/>
      <c r="AD216" s="50"/>
      <c r="AE216" s="51"/>
      <c r="AF216" s="50"/>
      <c r="AG216" s="50"/>
      <c r="AH216" s="51"/>
      <c r="AI216" s="50"/>
      <c r="AJ216" s="50"/>
      <c r="AK216" s="51"/>
      <c r="AL216" s="50"/>
      <c r="AM216" s="50"/>
      <c r="AN216" s="51"/>
      <c r="AO216" s="50"/>
      <c r="AP216" s="50"/>
      <c r="AQ216" s="51"/>
      <c r="AR216" s="50"/>
      <c r="AS216" s="50"/>
      <c r="AT216" s="51"/>
      <c r="AU216" s="50"/>
      <c r="AV216" s="50"/>
      <c r="AW216" s="51"/>
      <c r="AX216" s="50"/>
      <c r="AY216" s="50"/>
      <c r="AZ216" s="51"/>
      <c r="BA216" s="50"/>
      <c r="BB216" s="50"/>
      <c r="BC216" s="51"/>
      <c r="BD216" s="50"/>
      <c r="BE216" s="50"/>
      <c r="BF216" s="53" t="n">
        <f aca="false">COUNTA(M216,P216,S216,V216,Y216,AB216,AE216,AH216,AK216,AN216,AQ216,AT216,AW216,AZ216,BC216)</f>
        <v>0</v>
      </c>
      <c r="BG216" s="54" t="str">
        <f aca="true">IF(BF216&gt;0,TODAY()-MAX(M216,P216,S216,V216,Y216,AB216,AE216,AH216,AK216,AN216,AQ216,AT216,AW216,AZ216,BC216),"")</f>
        <v/>
      </c>
      <c r="BH216" s="54" t="str">
        <f aca="false">IF(AND(G216&lt;&gt;"",M216&lt;&gt;""),M216-G216,"")</f>
        <v/>
      </c>
      <c r="BI216" s="51"/>
      <c r="BJ216" s="51"/>
      <c r="BK216" s="55"/>
      <c r="BL216" s="56" t="str">
        <f aca="false">IF(E216="","",IFERROR(IF(INDEX(Setup!$D$23:$D$32,MATCH(E216,Setup!$B$23:$B$32,0))="","Unmapped",INDEX(Setup!$D$23:$D$32,MATCH(E216,Setup!$B$23:$B$32,0))),"Unmapped"))</f>
        <v/>
      </c>
    </row>
    <row r="217" customFormat="false" ht="15" hidden="false" customHeight="true" outlineLevel="0" collapsed="false">
      <c r="A217" s="57"/>
      <c r="B217" s="57"/>
      <c r="C217" s="57"/>
      <c r="D217" s="57"/>
      <c r="E217" s="57"/>
      <c r="F217" s="57"/>
      <c r="G217" s="58"/>
      <c r="H217" s="58"/>
      <c r="I217" s="57"/>
      <c r="J217" s="57"/>
      <c r="K217" s="57"/>
      <c r="L217" s="58"/>
      <c r="M217" s="58"/>
      <c r="N217" s="57"/>
      <c r="O217" s="57"/>
      <c r="P217" s="58"/>
      <c r="Q217" s="57"/>
      <c r="R217" s="57"/>
      <c r="S217" s="58"/>
      <c r="T217" s="57"/>
      <c r="U217" s="57"/>
      <c r="V217" s="58"/>
      <c r="W217" s="57"/>
      <c r="X217" s="59"/>
      <c r="Y217" s="58"/>
      <c r="Z217" s="57"/>
      <c r="AA217" s="57"/>
      <c r="AB217" s="58"/>
      <c r="AC217" s="57"/>
      <c r="AD217" s="57"/>
      <c r="AE217" s="58"/>
      <c r="AF217" s="57"/>
      <c r="AG217" s="57"/>
      <c r="AH217" s="58"/>
      <c r="AI217" s="57"/>
      <c r="AJ217" s="57"/>
      <c r="AK217" s="58"/>
      <c r="AL217" s="57"/>
      <c r="AM217" s="57"/>
      <c r="AN217" s="58"/>
      <c r="AO217" s="57"/>
      <c r="AP217" s="57"/>
      <c r="AQ217" s="58"/>
      <c r="AR217" s="57"/>
      <c r="AS217" s="57"/>
      <c r="AT217" s="58"/>
      <c r="AU217" s="57"/>
      <c r="AV217" s="57"/>
      <c r="AW217" s="58"/>
      <c r="AX217" s="57"/>
      <c r="AY217" s="57"/>
      <c r="AZ217" s="58"/>
      <c r="BA217" s="57"/>
      <c r="BB217" s="57"/>
      <c r="BC217" s="58"/>
      <c r="BD217" s="57"/>
      <c r="BE217" s="57"/>
      <c r="BF217" s="47" t="n">
        <f aca="false">COUNTA(M217,P217,S217,V217,Y217,AB217,AE217,AH217,AK217,AN217,AQ217,AT217,AW217,AZ217,BC217)</f>
        <v>0</v>
      </c>
      <c r="BG217" s="48" t="str">
        <f aca="true">IF(BF217&gt;0,TODAY()-MAX(M217,P217,S217,V217,Y217,AB217,AE217,AH217,AK217,AN217,AQ217,AT217,AW217,AZ217,BC217),"")</f>
        <v/>
      </c>
      <c r="BH217" s="48" t="str">
        <f aca="false">IF(AND(G217&lt;&gt;"",M217&lt;&gt;""),M217-G217,"")</f>
        <v/>
      </c>
      <c r="BI217" s="58"/>
      <c r="BJ217" s="58"/>
      <c r="BL217" s="49" t="str">
        <f aca="false">IF(E217="","",IFERROR(IF(INDEX(Setup!$D$23:$D$32,MATCH(E217,Setup!$B$23:$B$32,0))="","Unmapped",INDEX(Setup!$D$23:$D$32,MATCH(E217,Setup!$B$23:$B$32,0))),"Unmapped"))</f>
        <v/>
      </c>
    </row>
    <row r="218" customFormat="false" ht="15" hidden="false" customHeight="true" outlineLevel="0" collapsed="false">
      <c r="A218" s="50"/>
      <c r="B218" s="50"/>
      <c r="C218" s="50"/>
      <c r="D218" s="50"/>
      <c r="E218" s="50"/>
      <c r="F218" s="50"/>
      <c r="G218" s="51"/>
      <c r="H218" s="51"/>
      <c r="I218" s="50"/>
      <c r="J218" s="50"/>
      <c r="K218" s="50"/>
      <c r="L218" s="51"/>
      <c r="M218" s="51"/>
      <c r="N218" s="50"/>
      <c r="O218" s="50"/>
      <c r="P218" s="51"/>
      <c r="Q218" s="50"/>
      <c r="R218" s="50"/>
      <c r="S218" s="51"/>
      <c r="T218" s="50"/>
      <c r="U218" s="50"/>
      <c r="V218" s="51"/>
      <c r="W218" s="50"/>
      <c r="X218" s="52"/>
      <c r="Y218" s="51"/>
      <c r="Z218" s="50"/>
      <c r="AA218" s="50"/>
      <c r="AB218" s="51"/>
      <c r="AC218" s="50"/>
      <c r="AD218" s="50"/>
      <c r="AE218" s="51"/>
      <c r="AF218" s="50"/>
      <c r="AG218" s="50"/>
      <c r="AH218" s="51"/>
      <c r="AI218" s="50"/>
      <c r="AJ218" s="50"/>
      <c r="AK218" s="51"/>
      <c r="AL218" s="50"/>
      <c r="AM218" s="50"/>
      <c r="AN218" s="51"/>
      <c r="AO218" s="50"/>
      <c r="AP218" s="50"/>
      <c r="AQ218" s="51"/>
      <c r="AR218" s="50"/>
      <c r="AS218" s="50"/>
      <c r="AT218" s="51"/>
      <c r="AU218" s="50"/>
      <c r="AV218" s="50"/>
      <c r="AW218" s="51"/>
      <c r="AX218" s="50"/>
      <c r="AY218" s="50"/>
      <c r="AZ218" s="51"/>
      <c r="BA218" s="50"/>
      <c r="BB218" s="50"/>
      <c r="BC218" s="51"/>
      <c r="BD218" s="50"/>
      <c r="BE218" s="50"/>
      <c r="BF218" s="53" t="n">
        <f aca="false">COUNTA(M218,P218,S218,V218,Y218,AB218,AE218,AH218,AK218,AN218,AQ218,AT218,AW218,AZ218,BC218)</f>
        <v>0</v>
      </c>
      <c r="BG218" s="54" t="str">
        <f aca="true">IF(BF218&gt;0,TODAY()-MAX(M218,P218,S218,V218,Y218,AB218,AE218,AH218,AK218,AN218,AQ218,AT218,AW218,AZ218,BC218),"")</f>
        <v/>
      </c>
      <c r="BH218" s="54" t="str">
        <f aca="false">IF(AND(G218&lt;&gt;"",M218&lt;&gt;""),M218-G218,"")</f>
        <v/>
      </c>
      <c r="BI218" s="51"/>
      <c r="BJ218" s="51"/>
      <c r="BK218" s="55"/>
      <c r="BL218" s="56" t="str">
        <f aca="false">IF(E218="","",IFERROR(IF(INDEX(Setup!$D$23:$D$32,MATCH(E218,Setup!$B$23:$B$32,0))="","Unmapped",INDEX(Setup!$D$23:$D$32,MATCH(E218,Setup!$B$23:$B$32,0))),"Unmapped"))</f>
        <v/>
      </c>
    </row>
    <row r="219" customFormat="false" ht="15" hidden="false" customHeight="true" outlineLevel="0" collapsed="false">
      <c r="A219" s="57"/>
      <c r="B219" s="57"/>
      <c r="C219" s="57"/>
      <c r="D219" s="57"/>
      <c r="E219" s="57"/>
      <c r="F219" s="57"/>
      <c r="G219" s="58"/>
      <c r="H219" s="58"/>
      <c r="I219" s="57"/>
      <c r="J219" s="57"/>
      <c r="K219" s="57"/>
      <c r="L219" s="58"/>
      <c r="M219" s="58"/>
      <c r="N219" s="57"/>
      <c r="O219" s="57"/>
      <c r="P219" s="58"/>
      <c r="Q219" s="57"/>
      <c r="R219" s="57"/>
      <c r="S219" s="58"/>
      <c r="T219" s="57"/>
      <c r="U219" s="57"/>
      <c r="V219" s="58"/>
      <c r="W219" s="57"/>
      <c r="X219" s="59"/>
      <c r="Y219" s="58"/>
      <c r="Z219" s="57"/>
      <c r="AA219" s="57"/>
      <c r="AB219" s="58"/>
      <c r="AC219" s="57"/>
      <c r="AD219" s="57"/>
      <c r="AE219" s="58"/>
      <c r="AF219" s="57"/>
      <c r="AG219" s="57"/>
      <c r="AH219" s="58"/>
      <c r="AI219" s="57"/>
      <c r="AJ219" s="57"/>
      <c r="AK219" s="58"/>
      <c r="AL219" s="57"/>
      <c r="AM219" s="57"/>
      <c r="AN219" s="58"/>
      <c r="AO219" s="57"/>
      <c r="AP219" s="57"/>
      <c r="AQ219" s="58"/>
      <c r="AR219" s="57"/>
      <c r="AS219" s="57"/>
      <c r="AT219" s="58"/>
      <c r="AU219" s="57"/>
      <c r="AV219" s="57"/>
      <c r="AW219" s="58"/>
      <c r="AX219" s="57"/>
      <c r="AY219" s="57"/>
      <c r="AZ219" s="58"/>
      <c r="BA219" s="57"/>
      <c r="BB219" s="57"/>
      <c r="BC219" s="58"/>
      <c r="BD219" s="57"/>
      <c r="BE219" s="57"/>
      <c r="BF219" s="47" t="n">
        <f aca="false">COUNTA(M219,P219,S219,V219,Y219,AB219,AE219,AH219,AK219,AN219,AQ219,AT219,AW219,AZ219,BC219)</f>
        <v>0</v>
      </c>
      <c r="BG219" s="48" t="str">
        <f aca="true">IF(BF219&gt;0,TODAY()-MAX(M219,P219,S219,V219,Y219,AB219,AE219,AH219,AK219,AN219,AQ219,AT219,AW219,AZ219,BC219),"")</f>
        <v/>
      </c>
      <c r="BH219" s="48" t="str">
        <f aca="false">IF(AND(G219&lt;&gt;"",M219&lt;&gt;""),M219-G219,"")</f>
        <v/>
      </c>
      <c r="BI219" s="58"/>
      <c r="BJ219" s="58"/>
      <c r="BL219" s="49" t="str">
        <f aca="false">IF(E219="","",IFERROR(IF(INDEX(Setup!$D$23:$D$32,MATCH(E219,Setup!$B$23:$B$32,0))="","Unmapped",INDEX(Setup!$D$23:$D$32,MATCH(E219,Setup!$B$23:$B$32,0))),"Unmapped"))</f>
        <v/>
      </c>
    </row>
    <row r="220" customFormat="false" ht="15" hidden="false" customHeight="true" outlineLevel="0" collapsed="false">
      <c r="A220" s="50"/>
      <c r="B220" s="50"/>
      <c r="C220" s="50"/>
      <c r="D220" s="50"/>
      <c r="E220" s="50"/>
      <c r="F220" s="50"/>
      <c r="G220" s="51"/>
      <c r="H220" s="51"/>
      <c r="I220" s="50"/>
      <c r="J220" s="50"/>
      <c r="K220" s="50"/>
      <c r="L220" s="51"/>
      <c r="M220" s="51"/>
      <c r="N220" s="50"/>
      <c r="O220" s="50"/>
      <c r="P220" s="51"/>
      <c r="Q220" s="50"/>
      <c r="R220" s="50"/>
      <c r="S220" s="51"/>
      <c r="T220" s="50"/>
      <c r="U220" s="50"/>
      <c r="V220" s="51"/>
      <c r="W220" s="50"/>
      <c r="X220" s="52"/>
      <c r="Y220" s="51"/>
      <c r="Z220" s="50"/>
      <c r="AA220" s="50"/>
      <c r="AB220" s="51"/>
      <c r="AC220" s="50"/>
      <c r="AD220" s="50"/>
      <c r="AE220" s="51"/>
      <c r="AF220" s="50"/>
      <c r="AG220" s="50"/>
      <c r="AH220" s="51"/>
      <c r="AI220" s="50"/>
      <c r="AJ220" s="50"/>
      <c r="AK220" s="51"/>
      <c r="AL220" s="50"/>
      <c r="AM220" s="50"/>
      <c r="AN220" s="51"/>
      <c r="AO220" s="50"/>
      <c r="AP220" s="50"/>
      <c r="AQ220" s="51"/>
      <c r="AR220" s="50"/>
      <c r="AS220" s="50"/>
      <c r="AT220" s="51"/>
      <c r="AU220" s="50"/>
      <c r="AV220" s="50"/>
      <c r="AW220" s="51"/>
      <c r="AX220" s="50"/>
      <c r="AY220" s="50"/>
      <c r="AZ220" s="51"/>
      <c r="BA220" s="50"/>
      <c r="BB220" s="50"/>
      <c r="BC220" s="51"/>
      <c r="BD220" s="50"/>
      <c r="BE220" s="50"/>
      <c r="BF220" s="53" t="n">
        <f aca="false">COUNTA(M220,P220,S220,V220,Y220,AB220,AE220,AH220,AK220,AN220,AQ220,AT220,AW220,AZ220,BC220)</f>
        <v>0</v>
      </c>
      <c r="BG220" s="54" t="str">
        <f aca="true">IF(BF220&gt;0,TODAY()-MAX(M220,P220,S220,V220,Y220,AB220,AE220,AH220,AK220,AN220,AQ220,AT220,AW220,AZ220,BC220),"")</f>
        <v/>
      </c>
      <c r="BH220" s="54" t="str">
        <f aca="false">IF(AND(G220&lt;&gt;"",M220&lt;&gt;""),M220-G220,"")</f>
        <v/>
      </c>
      <c r="BI220" s="51"/>
      <c r="BJ220" s="51"/>
      <c r="BK220" s="55"/>
      <c r="BL220" s="56" t="str">
        <f aca="false">IF(E220="","",IFERROR(IF(INDEX(Setup!$D$23:$D$32,MATCH(E220,Setup!$B$23:$B$32,0))="","Unmapped",INDEX(Setup!$D$23:$D$32,MATCH(E220,Setup!$B$23:$B$32,0))),"Unmapped"))</f>
        <v/>
      </c>
    </row>
    <row r="221" customFormat="false" ht="15" hidden="false" customHeight="true" outlineLevel="0" collapsed="false">
      <c r="A221" s="57"/>
      <c r="B221" s="57"/>
      <c r="C221" s="57"/>
      <c r="D221" s="57"/>
      <c r="E221" s="57"/>
      <c r="F221" s="57"/>
      <c r="G221" s="58"/>
      <c r="H221" s="58"/>
      <c r="I221" s="57"/>
      <c r="J221" s="57"/>
      <c r="K221" s="57"/>
      <c r="L221" s="58"/>
      <c r="M221" s="58"/>
      <c r="N221" s="57"/>
      <c r="O221" s="57"/>
      <c r="P221" s="58"/>
      <c r="Q221" s="57"/>
      <c r="R221" s="57"/>
      <c r="S221" s="58"/>
      <c r="T221" s="57"/>
      <c r="U221" s="57"/>
      <c r="V221" s="58"/>
      <c r="W221" s="57"/>
      <c r="X221" s="59"/>
      <c r="Y221" s="58"/>
      <c r="Z221" s="57"/>
      <c r="AA221" s="57"/>
      <c r="AB221" s="58"/>
      <c r="AC221" s="57"/>
      <c r="AD221" s="57"/>
      <c r="AE221" s="58"/>
      <c r="AF221" s="57"/>
      <c r="AG221" s="57"/>
      <c r="AH221" s="58"/>
      <c r="AI221" s="57"/>
      <c r="AJ221" s="57"/>
      <c r="AK221" s="58"/>
      <c r="AL221" s="57"/>
      <c r="AM221" s="57"/>
      <c r="AN221" s="58"/>
      <c r="AO221" s="57"/>
      <c r="AP221" s="57"/>
      <c r="AQ221" s="58"/>
      <c r="AR221" s="57"/>
      <c r="AS221" s="57"/>
      <c r="AT221" s="58"/>
      <c r="AU221" s="57"/>
      <c r="AV221" s="57"/>
      <c r="AW221" s="58"/>
      <c r="AX221" s="57"/>
      <c r="AY221" s="57"/>
      <c r="AZ221" s="58"/>
      <c r="BA221" s="57"/>
      <c r="BB221" s="57"/>
      <c r="BC221" s="58"/>
      <c r="BD221" s="57"/>
      <c r="BE221" s="57"/>
      <c r="BF221" s="47" t="n">
        <f aca="false">COUNTA(M221,P221,S221,V221,Y221,AB221,AE221,AH221,AK221,AN221,AQ221,AT221,AW221,AZ221,BC221)</f>
        <v>0</v>
      </c>
      <c r="BG221" s="48" t="str">
        <f aca="true">IF(BF221&gt;0,TODAY()-MAX(M221,P221,S221,V221,Y221,AB221,AE221,AH221,AK221,AN221,AQ221,AT221,AW221,AZ221,BC221),"")</f>
        <v/>
      </c>
      <c r="BH221" s="48" t="str">
        <f aca="false">IF(AND(G221&lt;&gt;"",M221&lt;&gt;""),M221-G221,"")</f>
        <v/>
      </c>
      <c r="BI221" s="58"/>
      <c r="BJ221" s="58"/>
      <c r="BL221" s="49" t="str">
        <f aca="false">IF(E221="","",IFERROR(IF(INDEX(Setup!$D$23:$D$32,MATCH(E221,Setup!$B$23:$B$32,0))="","Unmapped",INDEX(Setup!$D$23:$D$32,MATCH(E221,Setup!$B$23:$B$32,0))),"Unmapped"))</f>
        <v/>
      </c>
    </row>
    <row r="222" customFormat="false" ht="15" hidden="false" customHeight="true" outlineLevel="0" collapsed="false">
      <c r="A222" s="50"/>
      <c r="B222" s="50"/>
      <c r="C222" s="50"/>
      <c r="D222" s="50"/>
      <c r="E222" s="50"/>
      <c r="F222" s="50"/>
      <c r="G222" s="51"/>
      <c r="H222" s="51"/>
      <c r="I222" s="50"/>
      <c r="J222" s="50"/>
      <c r="K222" s="50"/>
      <c r="L222" s="51"/>
      <c r="M222" s="51"/>
      <c r="N222" s="50"/>
      <c r="O222" s="50"/>
      <c r="P222" s="51"/>
      <c r="Q222" s="50"/>
      <c r="R222" s="50"/>
      <c r="S222" s="51"/>
      <c r="T222" s="50"/>
      <c r="U222" s="50"/>
      <c r="V222" s="51"/>
      <c r="W222" s="50"/>
      <c r="X222" s="52"/>
      <c r="Y222" s="51"/>
      <c r="Z222" s="50"/>
      <c r="AA222" s="50"/>
      <c r="AB222" s="51"/>
      <c r="AC222" s="50"/>
      <c r="AD222" s="50"/>
      <c r="AE222" s="51"/>
      <c r="AF222" s="50"/>
      <c r="AG222" s="50"/>
      <c r="AH222" s="51"/>
      <c r="AI222" s="50"/>
      <c r="AJ222" s="50"/>
      <c r="AK222" s="51"/>
      <c r="AL222" s="50"/>
      <c r="AM222" s="50"/>
      <c r="AN222" s="51"/>
      <c r="AO222" s="50"/>
      <c r="AP222" s="50"/>
      <c r="AQ222" s="51"/>
      <c r="AR222" s="50"/>
      <c r="AS222" s="50"/>
      <c r="AT222" s="51"/>
      <c r="AU222" s="50"/>
      <c r="AV222" s="50"/>
      <c r="AW222" s="51"/>
      <c r="AX222" s="50"/>
      <c r="AY222" s="50"/>
      <c r="AZ222" s="51"/>
      <c r="BA222" s="50"/>
      <c r="BB222" s="50"/>
      <c r="BC222" s="51"/>
      <c r="BD222" s="50"/>
      <c r="BE222" s="50"/>
      <c r="BF222" s="53" t="n">
        <f aca="false">COUNTA(M222,P222,S222,V222,Y222,AB222,AE222,AH222,AK222,AN222,AQ222,AT222,AW222,AZ222,BC222)</f>
        <v>0</v>
      </c>
      <c r="BG222" s="54" t="str">
        <f aca="true">IF(BF222&gt;0,TODAY()-MAX(M222,P222,S222,V222,Y222,AB222,AE222,AH222,AK222,AN222,AQ222,AT222,AW222,AZ222,BC222),"")</f>
        <v/>
      </c>
      <c r="BH222" s="54" t="str">
        <f aca="false">IF(AND(G222&lt;&gt;"",M222&lt;&gt;""),M222-G222,"")</f>
        <v/>
      </c>
      <c r="BI222" s="51"/>
      <c r="BJ222" s="51"/>
      <c r="BK222" s="55"/>
      <c r="BL222" s="56" t="str">
        <f aca="false">IF(E222="","",IFERROR(IF(INDEX(Setup!$D$23:$D$32,MATCH(E222,Setup!$B$23:$B$32,0))="","Unmapped",INDEX(Setup!$D$23:$D$32,MATCH(E222,Setup!$B$23:$B$32,0))),"Unmapped"))</f>
        <v/>
      </c>
    </row>
    <row r="223" customFormat="false" ht="15" hidden="false" customHeight="true" outlineLevel="0" collapsed="false">
      <c r="A223" s="57"/>
      <c r="B223" s="57"/>
      <c r="C223" s="57"/>
      <c r="D223" s="57"/>
      <c r="E223" s="57"/>
      <c r="F223" s="57"/>
      <c r="G223" s="58"/>
      <c r="H223" s="58"/>
      <c r="I223" s="57"/>
      <c r="J223" s="57"/>
      <c r="K223" s="57"/>
      <c r="L223" s="58"/>
      <c r="M223" s="58"/>
      <c r="N223" s="57"/>
      <c r="O223" s="57"/>
      <c r="P223" s="58"/>
      <c r="Q223" s="57"/>
      <c r="R223" s="57"/>
      <c r="S223" s="58"/>
      <c r="T223" s="57"/>
      <c r="U223" s="57"/>
      <c r="V223" s="58"/>
      <c r="W223" s="57"/>
      <c r="X223" s="59"/>
      <c r="Y223" s="58"/>
      <c r="Z223" s="57"/>
      <c r="AA223" s="57"/>
      <c r="AB223" s="58"/>
      <c r="AC223" s="57"/>
      <c r="AD223" s="57"/>
      <c r="AE223" s="58"/>
      <c r="AF223" s="57"/>
      <c r="AG223" s="57"/>
      <c r="AH223" s="58"/>
      <c r="AI223" s="57"/>
      <c r="AJ223" s="57"/>
      <c r="AK223" s="58"/>
      <c r="AL223" s="57"/>
      <c r="AM223" s="57"/>
      <c r="AN223" s="58"/>
      <c r="AO223" s="57"/>
      <c r="AP223" s="57"/>
      <c r="AQ223" s="58"/>
      <c r="AR223" s="57"/>
      <c r="AS223" s="57"/>
      <c r="AT223" s="58"/>
      <c r="AU223" s="57"/>
      <c r="AV223" s="57"/>
      <c r="AW223" s="58"/>
      <c r="AX223" s="57"/>
      <c r="AY223" s="57"/>
      <c r="AZ223" s="58"/>
      <c r="BA223" s="57"/>
      <c r="BB223" s="57"/>
      <c r="BC223" s="58"/>
      <c r="BD223" s="57"/>
      <c r="BE223" s="57"/>
      <c r="BF223" s="47" t="n">
        <f aca="false">COUNTA(M223,P223,S223,V223,Y223,AB223,AE223,AH223,AK223,AN223,AQ223,AT223,AW223,AZ223,BC223)</f>
        <v>0</v>
      </c>
      <c r="BG223" s="48" t="str">
        <f aca="true">IF(BF223&gt;0,TODAY()-MAX(M223,P223,S223,V223,Y223,AB223,AE223,AH223,AK223,AN223,AQ223,AT223,AW223,AZ223,BC223),"")</f>
        <v/>
      </c>
      <c r="BH223" s="48" t="str">
        <f aca="false">IF(AND(G223&lt;&gt;"",M223&lt;&gt;""),M223-G223,"")</f>
        <v/>
      </c>
      <c r="BI223" s="58"/>
      <c r="BJ223" s="58"/>
      <c r="BL223" s="49" t="str">
        <f aca="false">IF(E223="","",IFERROR(IF(INDEX(Setup!$D$23:$D$32,MATCH(E223,Setup!$B$23:$B$32,0))="","Unmapped",INDEX(Setup!$D$23:$D$32,MATCH(E223,Setup!$B$23:$B$32,0))),"Unmapped"))</f>
        <v/>
      </c>
    </row>
    <row r="224" customFormat="false" ht="15" hidden="false" customHeight="true" outlineLevel="0" collapsed="false">
      <c r="A224" s="50"/>
      <c r="B224" s="50"/>
      <c r="C224" s="50"/>
      <c r="D224" s="50"/>
      <c r="E224" s="50"/>
      <c r="F224" s="50"/>
      <c r="G224" s="51"/>
      <c r="H224" s="51"/>
      <c r="I224" s="50"/>
      <c r="J224" s="50"/>
      <c r="K224" s="50"/>
      <c r="L224" s="51"/>
      <c r="M224" s="51"/>
      <c r="N224" s="50"/>
      <c r="O224" s="50"/>
      <c r="P224" s="51"/>
      <c r="Q224" s="50"/>
      <c r="R224" s="50"/>
      <c r="S224" s="51"/>
      <c r="T224" s="50"/>
      <c r="U224" s="50"/>
      <c r="V224" s="51"/>
      <c r="W224" s="50"/>
      <c r="X224" s="52"/>
      <c r="Y224" s="51"/>
      <c r="Z224" s="50"/>
      <c r="AA224" s="50"/>
      <c r="AB224" s="51"/>
      <c r="AC224" s="50"/>
      <c r="AD224" s="50"/>
      <c r="AE224" s="51"/>
      <c r="AF224" s="50"/>
      <c r="AG224" s="50"/>
      <c r="AH224" s="51"/>
      <c r="AI224" s="50"/>
      <c r="AJ224" s="50"/>
      <c r="AK224" s="51"/>
      <c r="AL224" s="50"/>
      <c r="AM224" s="50"/>
      <c r="AN224" s="51"/>
      <c r="AO224" s="50"/>
      <c r="AP224" s="50"/>
      <c r="AQ224" s="51"/>
      <c r="AR224" s="50"/>
      <c r="AS224" s="50"/>
      <c r="AT224" s="51"/>
      <c r="AU224" s="50"/>
      <c r="AV224" s="50"/>
      <c r="AW224" s="51"/>
      <c r="AX224" s="50"/>
      <c r="AY224" s="50"/>
      <c r="AZ224" s="51"/>
      <c r="BA224" s="50"/>
      <c r="BB224" s="50"/>
      <c r="BC224" s="51"/>
      <c r="BD224" s="50"/>
      <c r="BE224" s="50"/>
      <c r="BF224" s="53" t="n">
        <f aca="false">COUNTA(M224,P224,S224,V224,Y224,AB224,AE224,AH224,AK224,AN224,AQ224,AT224,AW224,AZ224,BC224)</f>
        <v>0</v>
      </c>
      <c r="BG224" s="54" t="str">
        <f aca="true">IF(BF224&gt;0,TODAY()-MAX(M224,P224,S224,V224,Y224,AB224,AE224,AH224,AK224,AN224,AQ224,AT224,AW224,AZ224,BC224),"")</f>
        <v/>
      </c>
      <c r="BH224" s="54" t="str">
        <f aca="false">IF(AND(G224&lt;&gt;"",M224&lt;&gt;""),M224-G224,"")</f>
        <v/>
      </c>
      <c r="BI224" s="51"/>
      <c r="BJ224" s="51"/>
      <c r="BK224" s="55"/>
      <c r="BL224" s="56" t="str">
        <f aca="false">IF(E224="","",IFERROR(IF(INDEX(Setup!$D$23:$D$32,MATCH(E224,Setup!$B$23:$B$32,0))="","Unmapped",INDEX(Setup!$D$23:$D$32,MATCH(E224,Setup!$B$23:$B$32,0))),"Unmapped"))</f>
        <v/>
      </c>
    </row>
    <row r="225" customFormat="false" ht="15" hidden="false" customHeight="true" outlineLevel="0" collapsed="false">
      <c r="A225" s="57"/>
      <c r="B225" s="57"/>
      <c r="C225" s="57"/>
      <c r="D225" s="57"/>
      <c r="E225" s="57"/>
      <c r="F225" s="57"/>
      <c r="G225" s="58"/>
      <c r="H225" s="58"/>
      <c r="I225" s="57"/>
      <c r="J225" s="57"/>
      <c r="K225" s="57"/>
      <c r="L225" s="58"/>
      <c r="M225" s="58"/>
      <c r="N225" s="57"/>
      <c r="O225" s="57"/>
      <c r="P225" s="58"/>
      <c r="Q225" s="57"/>
      <c r="R225" s="57"/>
      <c r="S225" s="58"/>
      <c r="T225" s="57"/>
      <c r="U225" s="57"/>
      <c r="V225" s="58"/>
      <c r="W225" s="57"/>
      <c r="X225" s="59"/>
      <c r="Y225" s="58"/>
      <c r="Z225" s="57"/>
      <c r="AA225" s="57"/>
      <c r="AB225" s="58"/>
      <c r="AC225" s="57"/>
      <c r="AD225" s="57"/>
      <c r="AE225" s="58"/>
      <c r="AF225" s="57"/>
      <c r="AG225" s="57"/>
      <c r="AH225" s="58"/>
      <c r="AI225" s="57"/>
      <c r="AJ225" s="57"/>
      <c r="AK225" s="58"/>
      <c r="AL225" s="57"/>
      <c r="AM225" s="57"/>
      <c r="AN225" s="58"/>
      <c r="AO225" s="57"/>
      <c r="AP225" s="57"/>
      <c r="AQ225" s="58"/>
      <c r="AR225" s="57"/>
      <c r="AS225" s="57"/>
      <c r="AT225" s="58"/>
      <c r="AU225" s="57"/>
      <c r="AV225" s="57"/>
      <c r="AW225" s="58"/>
      <c r="AX225" s="57"/>
      <c r="AY225" s="57"/>
      <c r="AZ225" s="58"/>
      <c r="BA225" s="57"/>
      <c r="BB225" s="57"/>
      <c r="BC225" s="58"/>
      <c r="BD225" s="57"/>
      <c r="BE225" s="57"/>
      <c r="BF225" s="47" t="n">
        <f aca="false">COUNTA(M225,P225,S225,V225,Y225,AB225,AE225,AH225,AK225,AN225,AQ225,AT225,AW225,AZ225,BC225)</f>
        <v>0</v>
      </c>
      <c r="BG225" s="48" t="str">
        <f aca="true">IF(BF225&gt;0,TODAY()-MAX(M225,P225,S225,V225,Y225,AB225,AE225,AH225,AK225,AN225,AQ225,AT225,AW225,AZ225,BC225),"")</f>
        <v/>
      </c>
      <c r="BH225" s="48" t="str">
        <f aca="false">IF(AND(G225&lt;&gt;"",M225&lt;&gt;""),M225-G225,"")</f>
        <v/>
      </c>
      <c r="BI225" s="58"/>
      <c r="BJ225" s="58"/>
      <c r="BL225" s="49" t="str">
        <f aca="false">IF(E225="","",IFERROR(IF(INDEX(Setup!$D$23:$D$32,MATCH(E225,Setup!$B$23:$B$32,0))="","Unmapped",INDEX(Setup!$D$23:$D$32,MATCH(E225,Setup!$B$23:$B$32,0))),"Unmapped"))</f>
        <v/>
      </c>
    </row>
    <row r="226" customFormat="false" ht="15" hidden="false" customHeight="true" outlineLevel="0" collapsed="false">
      <c r="A226" s="50"/>
      <c r="B226" s="50"/>
      <c r="C226" s="50"/>
      <c r="D226" s="50"/>
      <c r="E226" s="50"/>
      <c r="F226" s="50"/>
      <c r="G226" s="51"/>
      <c r="H226" s="51"/>
      <c r="I226" s="50"/>
      <c r="J226" s="50"/>
      <c r="K226" s="50"/>
      <c r="L226" s="51"/>
      <c r="M226" s="51"/>
      <c r="N226" s="50"/>
      <c r="O226" s="50"/>
      <c r="P226" s="51"/>
      <c r="Q226" s="50"/>
      <c r="R226" s="50"/>
      <c r="S226" s="51"/>
      <c r="T226" s="50"/>
      <c r="U226" s="50"/>
      <c r="V226" s="51"/>
      <c r="W226" s="50"/>
      <c r="X226" s="52"/>
      <c r="Y226" s="51"/>
      <c r="Z226" s="50"/>
      <c r="AA226" s="50"/>
      <c r="AB226" s="51"/>
      <c r="AC226" s="50"/>
      <c r="AD226" s="50"/>
      <c r="AE226" s="51"/>
      <c r="AF226" s="50"/>
      <c r="AG226" s="50"/>
      <c r="AH226" s="51"/>
      <c r="AI226" s="50"/>
      <c r="AJ226" s="50"/>
      <c r="AK226" s="51"/>
      <c r="AL226" s="50"/>
      <c r="AM226" s="50"/>
      <c r="AN226" s="51"/>
      <c r="AO226" s="50"/>
      <c r="AP226" s="50"/>
      <c r="AQ226" s="51"/>
      <c r="AR226" s="50"/>
      <c r="AS226" s="50"/>
      <c r="AT226" s="51"/>
      <c r="AU226" s="50"/>
      <c r="AV226" s="50"/>
      <c r="AW226" s="51"/>
      <c r="AX226" s="50"/>
      <c r="AY226" s="50"/>
      <c r="AZ226" s="51"/>
      <c r="BA226" s="50"/>
      <c r="BB226" s="50"/>
      <c r="BC226" s="51"/>
      <c r="BD226" s="50"/>
      <c r="BE226" s="50"/>
      <c r="BF226" s="53" t="n">
        <f aca="false">COUNTA(M226,P226,S226,V226,Y226,AB226,AE226,AH226,AK226,AN226,AQ226,AT226,AW226,AZ226,BC226)</f>
        <v>0</v>
      </c>
      <c r="BG226" s="54" t="str">
        <f aca="true">IF(BF226&gt;0,TODAY()-MAX(M226,P226,S226,V226,Y226,AB226,AE226,AH226,AK226,AN226,AQ226,AT226,AW226,AZ226,BC226),"")</f>
        <v/>
      </c>
      <c r="BH226" s="54" t="str">
        <f aca="false">IF(AND(G226&lt;&gt;"",M226&lt;&gt;""),M226-G226,"")</f>
        <v/>
      </c>
      <c r="BI226" s="51"/>
      <c r="BJ226" s="51"/>
      <c r="BK226" s="55"/>
      <c r="BL226" s="56" t="str">
        <f aca="false">IF(E226="","",IFERROR(IF(INDEX(Setup!$D$23:$D$32,MATCH(E226,Setup!$B$23:$B$32,0))="","Unmapped",INDEX(Setup!$D$23:$D$32,MATCH(E226,Setup!$B$23:$B$32,0))),"Unmapped"))</f>
        <v/>
      </c>
    </row>
    <row r="227" customFormat="false" ht="15" hidden="false" customHeight="true" outlineLevel="0" collapsed="false">
      <c r="A227" s="57"/>
      <c r="B227" s="57"/>
      <c r="C227" s="57"/>
      <c r="D227" s="57"/>
      <c r="E227" s="57"/>
      <c r="F227" s="57"/>
      <c r="G227" s="58"/>
      <c r="H227" s="58"/>
      <c r="I227" s="57"/>
      <c r="J227" s="57"/>
      <c r="K227" s="57"/>
      <c r="L227" s="58"/>
      <c r="M227" s="58"/>
      <c r="N227" s="57"/>
      <c r="O227" s="57"/>
      <c r="P227" s="58"/>
      <c r="Q227" s="57"/>
      <c r="R227" s="57"/>
      <c r="S227" s="58"/>
      <c r="T227" s="57"/>
      <c r="U227" s="57"/>
      <c r="V227" s="58"/>
      <c r="W227" s="57"/>
      <c r="X227" s="59"/>
      <c r="Y227" s="58"/>
      <c r="Z227" s="57"/>
      <c r="AA227" s="57"/>
      <c r="AB227" s="58"/>
      <c r="AC227" s="57"/>
      <c r="AD227" s="57"/>
      <c r="AE227" s="58"/>
      <c r="AF227" s="57"/>
      <c r="AG227" s="57"/>
      <c r="AH227" s="58"/>
      <c r="AI227" s="57"/>
      <c r="AJ227" s="57"/>
      <c r="AK227" s="58"/>
      <c r="AL227" s="57"/>
      <c r="AM227" s="57"/>
      <c r="AN227" s="58"/>
      <c r="AO227" s="57"/>
      <c r="AP227" s="57"/>
      <c r="AQ227" s="58"/>
      <c r="AR227" s="57"/>
      <c r="AS227" s="57"/>
      <c r="AT227" s="58"/>
      <c r="AU227" s="57"/>
      <c r="AV227" s="57"/>
      <c r="AW227" s="58"/>
      <c r="AX227" s="57"/>
      <c r="AY227" s="57"/>
      <c r="AZ227" s="58"/>
      <c r="BA227" s="57"/>
      <c r="BB227" s="57"/>
      <c r="BC227" s="58"/>
      <c r="BD227" s="57"/>
      <c r="BE227" s="57"/>
      <c r="BF227" s="47" t="n">
        <f aca="false">COUNTA(M227,P227,S227,V227,Y227,AB227,AE227,AH227,AK227,AN227,AQ227,AT227,AW227,AZ227,BC227)</f>
        <v>0</v>
      </c>
      <c r="BG227" s="48" t="str">
        <f aca="true">IF(BF227&gt;0,TODAY()-MAX(M227,P227,S227,V227,Y227,AB227,AE227,AH227,AK227,AN227,AQ227,AT227,AW227,AZ227,BC227),"")</f>
        <v/>
      </c>
      <c r="BH227" s="48" t="str">
        <f aca="false">IF(AND(G227&lt;&gt;"",M227&lt;&gt;""),M227-G227,"")</f>
        <v/>
      </c>
      <c r="BI227" s="58"/>
      <c r="BJ227" s="58"/>
      <c r="BL227" s="49" t="str">
        <f aca="false">IF(E227="","",IFERROR(IF(INDEX(Setup!$D$23:$D$32,MATCH(E227,Setup!$B$23:$B$32,0))="","Unmapped",INDEX(Setup!$D$23:$D$32,MATCH(E227,Setup!$B$23:$B$32,0))),"Unmapped"))</f>
        <v/>
      </c>
    </row>
    <row r="228" customFormat="false" ht="15" hidden="false" customHeight="true" outlineLevel="0" collapsed="false">
      <c r="A228" s="50"/>
      <c r="B228" s="50"/>
      <c r="C228" s="50"/>
      <c r="D228" s="50"/>
      <c r="E228" s="50"/>
      <c r="F228" s="50"/>
      <c r="G228" s="51"/>
      <c r="H228" s="51"/>
      <c r="I228" s="50"/>
      <c r="J228" s="50"/>
      <c r="K228" s="50"/>
      <c r="L228" s="51"/>
      <c r="M228" s="51"/>
      <c r="N228" s="50"/>
      <c r="O228" s="50"/>
      <c r="P228" s="51"/>
      <c r="Q228" s="50"/>
      <c r="R228" s="50"/>
      <c r="S228" s="51"/>
      <c r="T228" s="50"/>
      <c r="U228" s="50"/>
      <c r="V228" s="51"/>
      <c r="W228" s="50"/>
      <c r="X228" s="52"/>
      <c r="Y228" s="51"/>
      <c r="Z228" s="50"/>
      <c r="AA228" s="50"/>
      <c r="AB228" s="51"/>
      <c r="AC228" s="50"/>
      <c r="AD228" s="50"/>
      <c r="AE228" s="51"/>
      <c r="AF228" s="50"/>
      <c r="AG228" s="50"/>
      <c r="AH228" s="51"/>
      <c r="AI228" s="50"/>
      <c r="AJ228" s="50"/>
      <c r="AK228" s="51"/>
      <c r="AL228" s="50"/>
      <c r="AM228" s="50"/>
      <c r="AN228" s="51"/>
      <c r="AO228" s="50"/>
      <c r="AP228" s="50"/>
      <c r="AQ228" s="51"/>
      <c r="AR228" s="50"/>
      <c r="AS228" s="50"/>
      <c r="AT228" s="51"/>
      <c r="AU228" s="50"/>
      <c r="AV228" s="50"/>
      <c r="AW228" s="51"/>
      <c r="AX228" s="50"/>
      <c r="AY228" s="50"/>
      <c r="AZ228" s="51"/>
      <c r="BA228" s="50"/>
      <c r="BB228" s="50"/>
      <c r="BC228" s="51"/>
      <c r="BD228" s="50"/>
      <c r="BE228" s="50"/>
      <c r="BF228" s="53" t="n">
        <f aca="false">COUNTA(M228,P228,S228,V228,Y228,AB228,AE228,AH228,AK228,AN228,AQ228,AT228,AW228,AZ228,BC228)</f>
        <v>0</v>
      </c>
      <c r="BG228" s="54" t="str">
        <f aca="true">IF(BF228&gt;0,TODAY()-MAX(M228,P228,S228,V228,Y228,AB228,AE228,AH228,AK228,AN228,AQ228,AT228,AW228,AZ228,BC228),"")</f>
        <v/>
      </c>
      <c r="BH228" s="54" t="str">
        <f aca="false">IF(AND(G228&lt;&gt;"",M228&lt;&gt;""),M228-G228,"")</f>
        <v/>
      </c>
      <c r="BI228" s="51"/>
      <c r="BJ228" s="51"/>
      <c r="BK228" s="55"/>
      <c r="BL228" s="56" t="str">
        <f aca="false">IF(E228="","",IFERROR(IF(INDEX(Setup!$D$23:$D$32,MATCH(E228,Setup!$B$23:$B$32,0))="","Unmapped",INDEX(Setup!$D$23:$D$32,MATCH(E228,Setup!$B$23:$B$32,0))),"Unmapped"))</f>
        <v/>
      </c>
    </row>
    <row r="229" customFormat="false" ht="15" hidden="false" customHeight="true" outlineLevel="0" collapsed="false">
      <c r="A229" s="57"/>
      <c r="B229" s="57"/>
      <c r="C229" s="57"/>
      <c r="D229" s="57"/>
      <c r="E229" s="57"/>
      <c r="F229" s="57"/>
      <c r="G229" s="58"/>
      <c r="H229" s="58"/>
      <c r="I229" s="57"/>
      <c r="J229" s="57"/>
      <c r="K229" s="57"/>
      <c r="L229" s="58"/>
      <c r="M229" s="58"/>
      <c r="N229" s="57"/>
      <c r="O229" s="57"/>
      <c r="P229" s="58"/>
      <c r="Q229" s="57"/>
      <c r="R229" s="57"/>
      <c r="S229" s="58"/>
      <c r="T229" s="57"/>
      <c r="U229" s="57"/>
      <c r="V229" s="58"/>
      <c r="W229" s="57"/>
      <c r="X229" s="59"/>
      <c r="Y229" s="58"/>
      <c r="Z229" s="57"/>
      <c r="AA229" s="57"/>
      <c r="AB229" s="58"/>
      <c r="AC229" s="57"/>
      <c r="AD229" s="57"/>
      <c r="AE229" s="58"/>
      <c r="AF229" s="57"/>
      <c r="AG229" s="57"/>
      <c r="AH229" s="58"/>
      <c r="AI229" s="57"/>
      <c r="AJ229" s="57"/>
      <c r="AK229" s="58"/>
      <c r="AL229" s="57"/>
      <c r="AM229" s="57"/>
      <c r="AN229" s="58"/>
      <c r="AO229" s="57"/>
      <c r="AP229" s="57"/>
      <c r="AQ229" s="58"/>
      <c r="AR229" s="57"/>
      <c r="AS229" s="57"/>
      <c r="AT229" s="58"/>
      <c r="AU229" s="57"/>
      <c r="AV229" s="57"/>
      <c r="AW229" s="58"/>
      <c r="AX229" s="57"/>
      <c r="AY229" s="57"/>
      <c r="AZ229" s="58"/>
      <c r="BA229" s="57"/>
      <c r="BB229" s="57"/>
      <c r="BC229" s="58"/>
      <c r="BD229" s="57"/>
      <c r="BE229" s="57"/>
      <c r="BF229" s="47" t="n">
        <f aca="false">COUNTA(M229,P229,S229,V229,Y229,AB229,AE229,AH229,AK229,AN229,AQ229,AT229,AW229,AZ229,BC229)</f>
        <v>0</v>
      </c>
      <c r="BG229" s="48" t="str">
        <f aca="true">IF(BF229&gt;0,TODAY()-MAX(M229,P229,S229,V229,Y229,AB229,AE229,AH229,AK229,AN229,AQ229,AT229,AW229,AZ229,BC229),"")</f>
        <v/>
      </c>
      <c r="BH229" s="48" t="str">
        <f aca="false">IF(AND(G229&lt;&gt;"",M229&lt;&gt;""),M229-G229,"")</f>
        <v/>
      </c>
      <c r="BI229" s="58"/>
      <c r="BJ229" s="58"/>
      <c r="BL229" s="49" t="str">
        <f aca="false">IF(E229="","",IFERROR(IF(INDEX(Setup!$D$23:$D$32,MATCH(E229,Setup!$B$23:$B$32,0))="","Unmapped",INDEX(Setup!$D$23:$D$32,MATCH(E229,Setup!$B$23:$B$32,0))),"Unmapped"))</f>
        <v/>
      </c>
    </row>
    <row r="230" customFormat="false" ht="15" hidden="false" customHeight="true" outlineLevel="0" collapsed="false">
      <c r="A230" s="50"/>
      <c r="B230" s="50"/>
      <c r="C230" s="50"/>
      <c r="D230" s="50"/>
      <c r="E230" s="50"/>
      <c r="F230" s="50"/>
      <c r="G230" s="51"/>
      <c r="H230" s="51"/>
      <c r="I230" s="50"/>
      <c r="J230" s="50"/>
      <c r="K230" s="50"/>
      <c r="L230" s="51"/>
      <c r="M230" s="51"/>
      <c r="N230" s="50"/>
      <c r="O230" s="50"/>
      <c r="P230" s="51"/>
      <c r="Q230" s="50"/>
      <c r="R230" s="50"/>
      <c r="S230" s="51"/>
      <c r="T230" s="50"/>
      <c r="U230" s="50"/>
      <c r="V230" s="51"/>
      <c r="W230" s="50"/>
      <c r="X230" s="52"/>
      <c r="Y230" s="51"/>
      <c r="Z230" s="50"/>
      <c r="AA230" s="50"/>
      <c r="AB230" s="51"/>
      <c r="AC230" s="50"/>
      <c r="AD230" s="50"/>
      <c r="AE230" s="51"/>
      <c r="AF230" s="50"/>
      <c r="AG230" s="50"/>
      <c r="AH230" s="51"/>
      <c r="AI230" s="50"/>
      <c r="AJ230" s="50"/>
      <c r="AK230" s="51"/>
      <c r="AL230" s="50"/>
      <c r="AM230" s="50"/>
      <c r="AN230" s="51"/>
      <c r="AO230" s="50"/>
      <c r="AP230" s="50"/>
      <c r="AQ230" s="51"/>
      <c r="AR230" s="50"/>
      <c r="AS230" s="50"/>
      <c r="AT230" s="51"/>
      <c r="AU230" s="50"/>
      <c r="AV230" s="50"/>
      <c r="AW230" s="51"/>
      <c r="AX230" s="50"/>
      <c r="AY230" s="50"/>
      <c r="AZ230" s="51"/>
      <c r="BA230" s="50"/>
      <c r="BB230" s="50"/>
      <c r="BC230" s="51"/>
      <c r="BD230" s="50"/>
      <c r="BE230" s="50"/>
      <c r="BF230" s="53" t="n">
        <f aca="false">COUNTA(M230,P230,S230,V230,Y230,AB230,AE230,AH230,AK230,AN230,AQ230,AT230,AW230,AZ230,BC230)</f>
        <v>0</v>
      </c>
      <c r="BG230" s="54" t="str">
        <f aca="true">IF(BF230&gt;0,TODAY()-MAX(M230,P230,S230,V230,Y230,AB230,AE230,AH230,AK230,AN230,AQ230,AT230,AW230,AZ230,BC230),"")</f>
        <v/>
      </c>
      <c r="BH230" s="54" t="str">
        <f aca="false">IF(AND(G230&lt;&gt;"",M230&lt;&gt;""),M230-G230,"")</f>
        <v/>
      </c>
      <c r="BI230" s="51"/>
      <c r="BJ230" s="51"/>
      <c r="BK230" s="55"/>
      <c r="BL230" s="56" t="str">
        <f aca="false">IF(E230="","",IFERROR(IF(INDEX(Setup!$D$23:$D$32,MATCH(E230,Setup!$B$23:$B$32,0))="","Unmapped",INDEX(Setup!$D$23:$D$32,MATCH(E230,Setup!$B$23:$B$32,0))),"Unmapped"))</f>
        <v/>
      </c>
    </row>
    <row r="231" customFormat="false" ht="15" hidden="false" customHeight="true" outlineLevel="0" collapsed="false">
      <c r="A231" s="57"/>
      <c r="B231" s="57"/>
      <c r="C231" s="57"/>
      <c r="D231" s="57"/>
      <c r="E231" s="57"/>
      <c r="F231" s="57"/>
      <c r="G231" s="58"/>
      <c r="H231" s="58"/>
      <c r="I231" s="57"/>
      <c r="J231" s="57"/>
      <c r="K231" s="57"/>
      <c r="L231" s="58"/>
      <c r="M231" s="58"/>
      <c r="N231" s="57"/>
      <c r="O231" s="57"/>
      <c r="P231" s="58"/>
      <c r="Q231" s="57"/>
      <c r="R231" s="57"/>
      <c r="S231" s="58"/>
      <c r="T231" s="57"/>
      <c r="U231" s="57"/>
      <c r="V231" s="58"/>
      <c r="W231" s="57"/>
      <c r="X231" s="59"/>
      <c r="Y231" s="58"/>
      <c r="Z231" s="57"/>
      <c r="AA231" s="57"/>
      <c r="AB231" s="58"/>
      <c r="AC231" s="57"/>
      <c r="AD231" s="57"/>
      <c r="AE231" s="58"/>
      <c r="AF231" s="57"/>
      <c r="AG231" s="57"/>
      <c r="AH231" s="58"/>
      <c r="AI231" s="57"/>
      <c r="AJ231" s="57"/>
      <c r="AK231" s="58"/>
      <c r="AL231" s="57"/>
      <c r="AM231" s="57"/>
      <c r="AN231" s="58"/>
      <c r="AO231" s="57"/>
      <c r="AP231" s="57"/>
      <c r="AQ231" s="58"/>
      <c r="AR231" s="57"/>
      <c r="AS231" s="57"/>
      <c r="AT231" s="58"/>
      <c r="AU231" s="57"/>
      <c r="AV231" s="57"/>
      <c r="AW231" s="58"/>
      <c r="AX231" s="57"/>
      <c r="AY231" s="57"/>
      <c r="AZ231" s="58"/>
      <c r="BA231" s="57"/>
      <c r="BB231" s="57"/>
      <c r="BC231" s="58"/>
      <c r="BD231" s="57"/>
      <c r="BE231" s="57"/>
      <c r="BF231" s="47" t="n">
        <f aca="false">COUNTA(M231,P231,S231,V231,Y231,AB231,AE231,AH231,AK231,AN231,AQ231,AT231,AW231,AZ231,BC231)</f>
        <v>0</v>
      </c>
      <c r="BG231" s="48" t="str">
        <f aca="true">IF(BF231&gt;0,TODAY()-MAX(M231,P231,S231,V231,Y231,AB231,AE231,AH231,AK231,AN231,AQ231,AT231,AW231,AZ231,BC231),"")</f>
        <v/>
      </c>
      <c r="BH231" s="48" t="str">
        <f aca="false">IF(AND(G231&lt;&gt;"",M231&lt;&gt;""),M231-G231,"")</f>
        <v/>
      </c>
      <c r="BI231" s="58"/>
      <c r="BJ231" s="58"/>
      <c r="BL231" s="49" t="str">
        <f aca="false">IF(E231="","",IFERROR(IF(INDEX(Setup!$D$23:$D$32,MATCH(E231,Setup!$B$23:$B$32,0))="","Unmapped",INDEX(Setup!$D$23:$D$32,MATCH(E231,Setup!$B$23:$B$32,0))),"Unmapped"))</f>
        <v/>
      </c>
    </row>
    <row r="232" customFormat="false" ht="15" hidden="false" customHeight="true" outlineLevel="0" collapsed="false">
      <c r="A232" s="50"/>
      <c r="B232" s="50"/>
      <c r="C232" s="50"/>
      <c r="D232" s="50"/>
      <c r="E232" s="50"/>
      <c r="F232" s="50"/>
      <c r="G232" s="51"/>
      <c r="H232" s="51"/>
      <c r="I232" s="50"/>
      <c r="J232" s="50"/>
      <c r="K232" s="50"/>
      <c r="L232" s="51"/>
      <c r="M232" s="51"/>
      <c r="N232" s="50"/>
      <c r="O232" s="50"/>
      <c r="P232" s="51"/>
      <c r="Q232" s="50"/>
      <c r="R232" s="50"/>
      <c r="S232" s="51"/>
      <c r="T232" s="50"/>
      <c r="U232" s="50"/>
      <c r="V232" s="51"/>
      <c r="W232" s="50"/>
      <c r="X232" s="52"/>
      <c r="Y232" s="51"/>
      <c r="Z232" s="50"/>
      <c r="AA232" s="50"/>
      <c r="AB232" s="51"/>
      <c r="AC232" s="50"/>
      <c r="AD232" s="50"/>
      <c r="AE232" s="51"/>
      <c r="AF232" s="50"/>
      <c r="AG232" s="50"/>
      <c r="AH232" s="51"/>
      <c r="AI232" s="50"/>
      <c r="AJ232" s="50"/>
      <c r="AK232" s="51"/>
      <c r="AL232" s="50"/>
      <c r="AM232" s="50"/>
      <c r="AN232" s="51"/>
      <c r="AO232" s="50"/>
      <c r="AP232" s="50"/>
      <c r="AQ232" s="51"/>
      <c r="AR232" s="50"/>
      <c r="AS232" s="50"/>
      <c r="AT232" s="51"/>
      <c r="AU232" s="50"/>
      <c r="AV232" s="50"/>
      <c r="AW232" s="51"/>
      <c r="AX232" s="50"/>
      <c r="AY232" s="50"/>
      <c r="AZ232" s="51"/>
      <c r="BA232" s="50"/>
      <c r="BB232" s="50"/>
      <c r="BC232" s="51"/>
      <c r="BD232" s="50"/>
      <c r="BE232" s="50"/>
      <c r="BF232" s="53" t="n">
        <f aca="false">COUNTA(M232,P232,S232,V232,Y232,AB232,AE232,AH232,AK232,AN232,AQ232,AT232,AW232,AZ232,BC232)</f>
        <v>0</v>
      </c>
      <c r="BG232" s="54" t="str">
        <f aca="true">IF(BF232&gt;0,TODAY()-MAX(M232,P232,S232,V232,Y232,AB232,AE232,AH232,AK232,AN232,AQ232,AT232,AW232,AZ232,BC232),"")</f>
        <v/>
      </c>
      <c r="BH232" s="54" t="str">
        <f aca="false">IF(AND(G232&lt;&gt;"",M232&lt;&gt;""),M232-G232,"")</f>
        <v/>
      </c>
      <c r="BI232" s="51"/>
      <c r="BJ232" s="51"/>
      <c r="BK232" s="55"/>
      <c r="BL232" s="56" t="str">
        <f aca="false">IF(E232="","",IFERROR(IF(INDEX(Setup!$D$23:$D$32,MATCH(E232,Setup!$B$23:$B$32,0))="","Unmapped",INDEX(Setup!$D$23:$D$32,MATCH(E232,Setup!$B$23:$B$32,0))),"Unmapped"))</f>
        <v/>
      </c>
    </row>
    <row r="233" customFormat="false" ht="15" hidden="false" customHeight="true" outlineLevel="0" collapsed="false">
      <c r="A233" s="57"/>
      <c r="B233" s="57"/>
      <c r="C233" s="57"/>
      <c r="D233" s="57"/>
      <c r="E233" s="57"/>
      <c r="F233" s="57"/>
      <c r="G233" s="58"/>
      <c r="H233" s="58"/>
      <c r="I233" s="57"/>
      <c r="J233" s="57"/>
      <c r="K233" s="57"/>
      <c r="L233" s="58"/>
      <c r="M233" s="58"/>
      <c r="N233" s="57"/>
      <c r="O233" s="57"/>
      <c r="P233" s="58"/>
      <c r="Q233" s="57"/>
      <c r="R233" s="57"/>
      <c r="S233" s="58"/>
      <c r="T233" s="57"/>
      <c r="U233" s="57"/>
      <c r="V233" s="58"/>
      <c r="W233" s="57"/>
      <c r="X233" s="59"/>
      <c r="Y233" s="58"/>
      <c r="Z233" s="57"/>
      <c r="AA233" s="57"/>
      <c r="AB233" s="58"/>
      <c r="AC233" s="57"/>
      <c r="AD233" s="57"/>
      <c r="AE233" s="58"/>
      <c r="AF233" s="57"/>
      <c r="AG233" s="57"/>
      <c r="AH233" s="58"/>
      <c r="AI233" s="57"/>
      <c r="AJ233" s="57"/>
      <c r="AK233" s="58"/>
      <c r="AL233" s="57"/>
      <c r="AM233" s="57"/>
      <c r="AN233" s="58"/>
      <c r="AO233" s="57"/>
      <c r="AP233" s="57"/>
      <c r="AQ233" s="58"/>
      <c r="AR233" s="57"/>
      <c r="AS233" s="57"/>
      <c r="AT233" s="58"/>
      <c r="AU233" s="57"/>
      <c r="AV233" s="57"/>
      <c r="AW233" s="58"/>
      <c r="AX233" s="57"/>
      <c r="AY233" s="57"/>
      <c r="AZ233" s="58"/>
      <c r="BA233" s="57"/>
      <c r="BB233" s="57"/>
      <c r="BC233" s="58"/>
      <c r="BD233" s="57"/>
      <c r="BE233" s="57"/>
      <c r="BF233" s="47" t="n">
        <f aca="false">COUNTA(M233,P233,S233,V233,Y233,AB233,AE233,AH233,AK233,AN233,AQ233,AT233,AW233,AZ233,BC233)</f>
        <v>0</v>
      </c>
      <c r="BG233" s="48" t="str">
        <f aca="true">IF(BF233&gt;0,TODAY()-MAX(M233,P233,S233,V233,Y233,AB233,AE233,AH233,AK233,AN233,AQ233,AT233,AW233,AZ233,BC233),"")</f>
        <v/>
      </c>
      <c r="BH233" s="48" t="str">
        <f aca="false">IF(AND(G233&lt;&gt;"",M233&lt;&gt;""),M233-G233,"")</f>
        <v/>
      </c>
      <c r="BI233" s="58"/>
      <c r="BJ233" s="58"/>
      <c r="BL233" s="49" t="str">
        <f aca="false">IF(E233="","",IFERROR(IF(INDEX(Setup!$D$23:$D$32,MATCH(E233,Setup!$B$23:$B$32,0))="","Unmapped",INDEX(Setup!$D$23:$D$32,MATCH(E233,Setup!$B$23:$B$32,0))),"Unmapped"))</f>
        <v/>
      </c>
    </row>
    <row r="234" customFormat="false" ht="15" hidden="false" customHeight="true" outlineLevel="0" collapsed="false">
      <c r="A234" s="50"/>
      <c r="B234" s="50"/>
      <c r="C234" s="50"/>
      <c r="D234" s="50"/>
      <c r="E234" s="50"/>
      <c r="F234" s="50"/>
      <c r="G234" s="51"/>
      <c r="H234" s="51"/>
      <c r="I234" s="50"/>
      <c r="J234" s="50"/>
      <c r="K234" s="50"/>
      <c r="L234" s="51"/>
      <c r="M234" s="51"/>
      <c r="N234" s="50"/>
      <c r="O234" s="50"/>
      <c r="P234" s="51"/>
      <c r="Q234" s="50"/>
      <c r="R234" s="50"/>
      <c r="S234" s="51"/>
      <c r="T234" s="50"/>
      <c r="U234" s="50"/>
      <c r="V234" s="51"/>
      <c r="W234" s="50"/>
      <c r="X234" s="52"/>
      <c r="Y234" s="51"/>
      <c r="Z234" s="50"/>
      <c r="AA234" s="50"/>
      <c r="AB234" s="51"/>
      <c r="AC234" s="50"/>
      <c r="AD234" s="50"/>
      <c r="AE234" s="51"/>
      <c r="AF234" s="50"/>
      <c r="AG234" s="50"/>
      <c r="AH234" s="51"/>
      <c r="AI234" s="50"/>
      <c r="AJ234" s="50"/>
      <c r="AK234" s="51"/>
      <c r="AL234" s="50"/>
      <c r="AM234" s="50"/>
      <c r="AN234" s="51"/>
      <c r="AO234" s="50"/>
      <c r="AP234" s="50"/>
      <c r="AQ234" s="51"/>
      <c r="AR234" s="50"/>
      <c r="AS234" s="50"/>
      <c r="AT234" s="51"/>
      <c r="AU234" s="50"/>
      <c r="AV234" s="50"/>
      <c r="AW234" s="51"/>
      <c r="AX234" s="50"/>
      <c r="AY234" s="50"/>
      <c r="AZ234" s="51"/>
      <c r="BA234" s="50"/>
      <c r="BB234" s="50"/>
      <c r="BC234" s="51"/>
      <c r="BD234" s="50"/>
      <c r="BE234" s="50"/>
      <c r="BF234" s="53" t="n">
        <f aca="false">COUNTA(M234,P234,S234,V234,Y234,AB234,AE234,AH234,AK234,AN234,AQ234,AT234,AW234,AZ234,BC234)</f>
        <v>0</v>
      </c>
      <c r="BG234" s="54" t="str">
        <f aca="true">IF(BF234&gt;0,TODAY()-MAX(M234,P234,S234,V234,Y234,AB234,AE234,AH234,AK234,AN234,AQ234,AT234,AW234,AZ234,BC234),"")</f>
        <v/>
      </c>
      <c r="BH234" s="54" t="str">
        <f aca="false">IF(AND(G234&lt;&gt;"",M234&lt;&gt;""),M234-G234,"")</f>
        <v/>
      </c>
      <c r="BI234" s="51"/>
      <c r="BJ234" s="51"/>
      <c r="BK234" s="55"/>
      <c r="BL234" s="56" t="str">
        <f aca="false">IF(E234="","",IFERROR(IF(INDEX(Setup!$D$23:$D$32,MATCH(E234,Setup!$B$23:$B$32,0))="","Unmapped",INDEX(Setup!$D$23:$D$32,MATCH(E234,Setup!$B$23:$B$32,0))),"Unmapped"))</f>
        <v/>
      </c>
    </row>
    <row r="235" customFormat="false" ht="15" hidden="false" customHeight="true" outlineLevel="0" collapsed="false">
      <c r="A235" s="57"/>
      <c r="B235" s="57"/>
      <c r="C235" s="57"/>
      <c r="D235" s="57"/>
      <c r="E235" s="57"/>
      <c r="F235" s="57"/>
      <c r="G235" s="58"/>
      <c r="H235" s="58"/>
      <c r="I235" s="57"/>
      <c r="J235" s="57"/>
      <c r="K235" s="57"/>
      <c r="L235" s="58"/>
      <c r="M235" s="58"/>
      <c r="N235" s="57"/>
      <c r="O235" s="57"/>
      <c r="P235" s="58"/>
      <c r="Q235" s="57"/>
      <c r="R235" s="57"/>
      <c r="S235" s="58"/>
      <c r="T235" s="57"/>
      <c r="U235" s="57"/>
      <c r="V235" s="58"/>
      <c r="W235" s="57"/>
      <c r="X235" s="59"/>
      <c r="Y235" s="58"/>
      <c r="Z235" s="57"/>
      <c r="AA235" s="57"/>
      <c r="AB235" s="58"/>
      <c r="AC235" s="57"/>
      <c r="AD235" s="57"/>
      <c r="AE235" s="58"/>
      <c r="AF235" s="57"/>
      <c r="AG235" s="57"/>
      <c r="AH235" s="58"/>
      <c r="AI235" s="57"/>
      <c r="AJ235" s="57"/>
      <c r="AK235" s="58"/>
      <c r="AL235" s="57"/>
      <c r="AM235" s="57"/>
      <c r="AN235" s="58"/>
      <c r="AO235" s="57"/>
      <c r="AP235" s="57"/>
      <c r="AQ235" s="58"/>
      <c r="AR235" s="57"/>
      <c r="AS235" s="57"/>
      <c r="AT235" s="58"/>
      <c r="AU235" s="57"/>
      <c r="AV235" s="57"/>
      <c r="AW235" s="58"/>
      <c r="AX235" s="57"/>
      <c r="AY235" s="57"/>
      <c r="AZ235" s="58"/>
      <c r="BA235" s="57"/>
      <c r="BB235" s="57"/>
      <c r="BC235" s="58"/>
      <c r="BD235" s="57"/>
      <c r="BE235" s="57"/>
      <c r="BF235" s="47" t="n">
        <f aca="false">COUNTA(M235,P235,S235,V235,Y235,AB235,AE235,AH235,AK235,AN235,AQ235,AT235,AW235,AZ235,BC235)</f>
        <v>0</v>
      </c>
      <c r="BG235" s="48" t="str">
        <f aca="true">IF(BF235&gt;0,TODAY()-MAX(M235,P235,S235,V235,Y235,AB235,AE235,AH235,AK235,AN235,AQ235,AT235,AW235,AZ235,BC235),"")</f>
        <v/>
      </c>
      <c r="BH235" s="48" t="str">
        <f aca="false">IF(AND(G235&lt;&gt;"",M235&lt;&gt;""),M235-G235,"")</f>
        <v/>
      </c>
      <c r="BI235" s="58"/>
      <c r="BJ235" s="58"/>
      <c r="BL235" s="49" t="str">
        <f aca="false">IF(E235="","",IFERROR(IF(INDEX(Setup!$D$23:$D$32,MATCH(E235,Setup!$B$23:$B$32,0))="","Unmapped",INDEX(Setup!$D$23:$D$32,MATCH(E235,Setup!$B$23:$B$32,0))),"Unmapped"))</f>
        <v/>
      </c>
    </row>
    <row r="236" customFormat="false" ht="15" hidden="false" customHeight="true" outlineLevel="0" collapsed="false">
      <c r="A236" s="50"/>
      <c r="B236" s="50"/>
      <c r="C236" s="50"/>
      <c r="D236" s="50"/>
      <c r="E236" s="50"/>
      <c r="F236" s="50"/>
      <c r="G236" s="51"/>
      <c r="H236" s="51"/>
      <c r="I236" s="50"/>
      <c r="J236" s="50"/>
      <c r="K236" s="50"/>
      <c r="L236" s="51"/>
      <c r="M236" s="51"/>
      <c r="N236" s="50"/>
      <c r="O236" s="50"/>
      <c r="P236" s="51"/>
      <c r="Q236" s="50"/>
      <c r="R236" s="50"/>
      <c r="S236" s="51"/>
      <c r="T236" s="50"/>
      <c r="U236" s="50"/>
      <c r="V236" s="51"/>
      <c r="W236" s="50"/>
      <c r="X236" s="52"/>
      <c r="Y236" s="51"/>
      <c r="Z236" s="50"/>
      <c r="AA236" s="50"/>
      <c r="AB236" s="51"/>
      <c r="AC236" s="50"/>
      <c r="AD236" s="50"/>
      <c r="AE236" s="51"/>
      <c r="AF236" s="50"/>
      <c r="AG236" s="50"/>
      <c r="AH236" s="51"/>
      <c r="AI236" s="50"/>
      <c r="AJ236" s="50"/>
      <c r="AK236" s="51"/>
      <c r="AL236" s="50"/>
      <c r="AM236" s="50"/>
      <c r="AN236" s="51"/>
      <c r="AO236" s="50"/>
      <c r="AP236" s="50"/>
      <c r="AQ236" s="51"/>
      <c r="AR236" s="50"/>
      <c r="AS236" s="50"/>
      <c r="AT236" s="51"/>
      <c r="AU236" s="50"/>
      <c r="AV236" s="50"/>
      <c r="AW236" s="51"/>
      <c r="AX236" s="50"/>
      <c r="AY236" s="50"/>
      <c r="AZ236" s="51"/>
      <c r="BA236" s="50"/>
      <c r="BB236" s="50"/>
      <c r="BC236" s="51"/>
      <c r="BD236" s="50"/>
      <c r="BE236" s="50"/>
      <c r="BF236" s="53" t="n">
        <f aca="false">COUNTA(M236,P236,S236,V236,Y236,AB236,AE236,AH236,AK236,AN236,AQ236,AT236,AW236,AZ236,BC236)</f>
        <v>0</v>
      </c>
      <c r="BG236" s="54" t="str">
        <f aca="true">IF(BF236&gt;0,TODAY()-MAX(M236,P236,S236,V236,Y236,AB236,AE236,AH236,AK236,AN236,AQ236,AT236,AW236,AZ236,BC236),"")</f>
        <v/>
      </c>
      <c r="BH236" s="54" t="str">
        <f aca="false">IF(AND(G236&lt;&gt;"",M236&lt;&gt;""),M236-G236,"")</f>
        <v/>
      </c>
      <c r="BI236" s="51"/>
      <c r="BJ236" s="51"/>
      <c r="BK236" s="55"/>
      <c r="BL236" s="56" t="str">
        <f aca="false">IF(E236="","",IFERROR(IF(INDEX(Setup!$D$23:$D$32,MATCH(E236,Setup!$B$23:$B$32,0))="","Unmapped",INDEX(Setup!$D$23:$D$32,MATCH(E236,Setup!$B$23:$B$32,0))),"Unmapped"))</f>
        <v/>
      </c>
    </row>
    <row r="237" customFormat="false" ht="15" hidden="false" customHeight="true" outlineLevel="0" collapsed="false">
      <c r="A237" s="57"/>
      <c r="B237" s="57"/>
      <c r="C237" s="57"/>
      <c r="D237" s="57"/>
      <c r="E237" s="57"/>
      <c r="F237" s="57"/>
      <c r="G237" s="58"/>
      <c r="H237" s="58"/>
      <c r="I237" s="57"/>
      <c r="J237" s="57"/>
      <c r="K237" s="57"/>
      <c r="L237" s="58"/>
      <c r="M237" s="58"/>
      <c r="N237" s="57"/>
      <c r="O237" s="57"/>
      <c r="P237" s="58"/>
      <c r="Q237" s="57"/>
      <c r="R237" s="57"/>
      <c r="S237" s="58"/>
      <c r="T237" s="57"/>
      <c r="U237" s="57"/>
      <c r="V237" s="58"/>
      <c r="W237" s="57"/>
      <c r="X237" s="59"/>
      <c r="Y237" s="58"/>
      <c r="Z237" s="57"/>
      <c r="AA237" s="57"/>
      <c r="AB237" s="58"/>
      <c r="AC237" s="57"/>
      <c r="AD237" s="57"/>
      <c r="AE237" s="58"/>
      <c r="AF237" s="57"/>
      <c r="AG237" s="57"/>
      <c r="AH237" s="58"/>
      <c r="AI237" s="57"/>
      <c r="AJ237" s="57"/>
      <c r="AK237" s="58"/>
      <c r="AL237" s="57"/>
      <c r="AM237" s="57"/>
      <c r="AN237" s="58"/>
      <c r="AO237" s="57"/>
      <c r="AP237" s="57"/>
      <c r="AQ237" s="58"/>
      <c r="AR237" s="57"/>
      <c r="AS237" s="57"/>
      <c r="AT237" s="58"/>
      <c r="AU237" s="57"/>
      <c r="AV237" s="57"/>
      <c r="AW237" s="58"/>
      <c r="AX237" s="57"/>
      <c r="AY237" s="57"/>
      <c r="AZ237" s="58"/>
      <c r="BA237" s="57"/>
      <c r="BB237" s="57"/>
      <c r="BC237" s="58"/>
      <c r="BD237" s="57"/>
      <c r="BE237" s="57"/>
      <c r="BF237" s="47" t="n">
        <f aca="false">COUNTA(M237,P237,S237,V237,Y237,AB237,AE237,AH237,AK237,AN237,AQ237,AT237,AW237,AZ237,BC237)</f>
        <v>0</v>
      </c>
      <c r="BG237" s="48" t="str">
        <f aca="true">IF(BF237&gt;0,TODAY()-MAX(M237,P237,S237,V237,Y237,AB237,AE237,AH237,AK237,AN237,AQ237,AT237,AW237,AZ237,BC237),"")</f>
        <v/>
      </c>
      <c r="BH237" s="48" t="str">
        <f aca="false">IF(AND(G237&lt;&gt;"",M237&lt;&gt;""),M237-G237,"")</f>
        <v/>
      </c>
      <c r="BI237" s="58"/>
      <c r="BJ237" s="58"/>
      <c r="BL237" s="49" t="str">
        <f aca="false">IF(E237="","",IFERROR(IF(INDEX(Setup!$D$23:$D$32,MATCH(E237,Setup!$B$23:$B$32,0))="","Unmapped",INDEX(Setup!$D$23:$D$32,MATCH(E237,Setup!$B$23:$B$32,0))),"Unmapped"))</f>
        <v/>
      </c>
    </row>
    <row r="238" customFormat="false" ht="15" hidden="false" customHeight="true" outlineLevel="0" collapsed="false">
      <c r="A238" s="50"/>
      <c r="B238" s="50"/>
      <c r="C238" s="50"/>
      <c r="D238" s="50"/>
      <c r="E238" s="50"/>
      <c r="F238" s="50"/>
      <c r="G238" s="51"/>
      <c r="H238" s="51"/>
      <c r="I238" s="50"/>
      <c r="J238" s="50"/>
      <c r="K238" s="50"/>
      <c r="L238" s="51"/>
      <c r="M238" s="51"/>
      <c r="N238" s="50"/>
      <c r="O238" s="50"/>
      <c r="P238" s="51"/>
      <c r="Q238" s="50"/>
      <c r="R238" s="50"/>
      <c r="S238" s="51"/>
      <c r="T238" s="50"/>
      <c r="U238" s="50"/>
      <c r="V238" s="51"/>
      <c r="W238" s="50"/>
      <c r="X238" s="52"/>
      <c r="Y238" s="51"/>
      <c r="Z238" s="50"/>
      <c r="AA238" s="50"/>
      <c r="AB238" s="51"/>
      <c r="AC238" s="50"/>
      <c r="AD238" s="50"/>
      <c r="AE238" s="51"/>
      <c r="AF238" s="50"/>
      <c r="AG238" s="50"/>
      <c r="AH238" s="51"/>
      <c r="AI238" s="50"/>
      <c r="AJ238" s="50"/>
      <c r="AK238" s="51"/>
      <c r="AL238" s="50"/>
      <c r="AM238" s="50"/>
      <c r="AN238" s="51"/>
      <c r="AO238" s="50"/>
      <c r="AP238" s="50"/>
      <c r="AQ238" s="51"/>
      <c r="AR238" s="50"/>
      <c r="AS238" s="50"/>
      <c r="AT238" s="51"/>
      <c r="AU238" s="50"/>
      <c r="AV238" s="50"/>
      <c r="AW238" s="51"/>
      <c r="AX238" s="50"/>
      <c r="AY238" s="50"/>
      <c r="AZ238" s="51"/>
      <c r="BA238" s="50"/>
      <c r="BB238" s="50"/>
      <c r="BC238" s="51"/>
      <c r="BD238" s="50"/>
      <c r="BE238" s="50"/>
      <c r="BF238" s="53" t="n">
        <f aca="false">COUNTA(M238,P238,S238,V238,Y238,AB238,AE238,AH238,AK238,AN238,AQ238,AT238,AW238,AZ238,BC238)</f>
        <v>0</v>
      </c>
      <c r="BG238" s="54" t="str">
        <f aca="true">IF(BF238&gt;0,TODAY()-MAX(M238,P238,S238,V238,Y238,AB238,AE238,AH238,AK238,AN238,AQ238,AT238,AW238,AZ238,BC238),"")</f>
        <v/>
      </c>
      <c r="BH238" s="54" t="str">
        <f aca="false">IF(AND(G238&lt;&gt;"",M238&lt;&gt;""),M238-G238,"")</f>
        <v/>
      </c>
      <c r="BI238" s="51"/>
      <c r="BJ238" s="51"/>
      <c r="BK238" s="55"/>
      <c r="BL238" s="56" t="str">
        <f aca="false">IF(E238="","",IFERROR(IF(INDEX(Setup!$D$23:$D$32,MATCH(E238,Setup!$B$23:$B$32,0))="","Unmapped",INDEX(Setup!$D$23:$D$32,MATCH(E238,Setup!$B$23:$B$32,0))),"Unmapped"))</f>
        <v/>
      </c>
    </row>
    <row r="239" customFormat="false" ht="15" hidden="false" customHeight="true" outlineLevel="0" collapsed="false">
      <c r="A239" s="57"/>
      <c r="B239" s="57"/>
      <c r="C239" s="57"/>
      <c r="D239" s="57"/>
      <c r="E239" s="57"/>
      <c r="F239" s="57"/>
      <c r="G239" s="58"/>
      <c r="H239" s="58"/>
      <c r="I239" s="57"/>
      <c r="J239" s="57"/>
      <c r="K239" s="57"/>
      <c r="L239" s="58"/>
      <c r="M239" s="58"/>
      <c r="N239" s="57"/>
      <c r="O239" s="57"/>
      <c r="P239" s="58"/>
      <c r="Q239" s="57"/>
      <c r="R239" s="57"/>
      <c r="S239" s="58"/>
      <c r="T239" s="57"/>
      <c r="U239" s="57"/>
      <c r="V239" s="58"/>
      <c r="W239" s="57"/>
      <c r="X239" s="59"/>
      <c r="Y239" s="58"/>
      <c r="Z239" s="57"/>
      <c r="AA239" s="57"/>
      <c r="AB239" s="58"/>
      <c r="AC239" s="57"/>
      <c r="AD239" s="57"/>
      <c r="AE239" s="58"/>
      <c r="AF239" s="57"/>
      <c r="AG239" s="57"/>
      <c r="AH239" s="58"/>
      <c r="AI239" s="57"/>
      <c r="AJ239" s="57"/>
      <c r="AK239" s="58"/>
      <c r="AL239" s="57"/>
      <c r="AM239" s="57"/>
      <c r="AN239" s="58"/>
      <c r="AO239" s="57"/>
      <c r="AP239" s="57"/>
      <c r="AQ239" s="58"/>
      <c r="AR239" s="57"/>
      <c r="AS239" s="57"/>
      <c r="AT239" s="58"/>
      <c r="AU239" s="57"/>
      <c r="AV239" s="57"/>
      <c r="AW239" s="58"/>
      <c r="AX239" s="57"/>
      <c r="AY239" s="57"/>
      <c r="AZ239" s="58"/>
      <c r="BA239" s="57"/>
      <c r="BB239" s="57"/>
      <c r="BC239" s="58"/>
      <c r="BD239" s="57"/>
      <c r="BE239" s="57"/>
      <c r="BF239" s="47" t="n">
        <f aca="false">COUNTA(M239,P239,S239,V239,Y239,AB239,AE239,AH239,AK239,AN239,AQ239,AT239,AW239,AZ239,BC239)</f>
        <v>0</v>
      </c>
      <c r="BG239" s="48" t="str">
        <f aca="true">IF(BF239&gt;0,TODAY()-MAX(M239,P239,S239,V239,Y239,AB239,AE239,AH239,AK239,AN239,AQ239,AT239,AW239,AZ239,BC239),"")</f>
        <v/>
      </c>
      <c r="BH239" s="48" t="str">
        <f aca="false">IF(AND(G239&lt;&gt;"",M239&lt;&gt;""),M239-G239,"")</f>
        <v/>
      </c>
      <c r="BI239" s="58"/>
      <c r="BJ239" s="58"/>
      <c r="BL239" s="49" t="str">
        <f aca="false">IF(E239="","",IFERROR(IF(INDEX(Setup!$D$23:$D$32,MATCH(E239,Setup!$B$23:$B$32,0))="","Unmapped",INDEX(Setup!$D$23:$D$32,MATCH(E239,Setup!$B$23:$B$32,0))),"Unmapped"))</f>
        <v/>
      </c>
    </row>
    <row r="240" customFormat="false" ht="15" hidden="false" customHeight="true" outlineLevel="0" collapsed="false">
      <c r="A240" s="50"/>
      <c r="B240" s="50"/>
      <c r="C240" s="50"/>
      <c r="D240" s="50"/>
      <c r="E240" s="50"/>
      <c r="F240" s="50"/>
      <c r="G240" s="51"/>
      <c r="H240" s="51"/>
      <c r="I240" s="50"/>
      <c r="J240" s="50"/>
      <c r="K240" s="50"/>
      <c r="L240" s="51"/>
      <c r="M240" s="51"/>
      <c r="N240" s="50"/>
      <c r="O240" s="50"/>
      <c r="P240" s="51"/>
      <c r="Q240" s="50"/>
      <c r="R240" s="50"/>
      <c r="S240" s="51"/>
      <c r="T240" s="50"/>
      <c r="U240" s="50"/>
      <c r="V240" s="51"/>
      <c r="W240" s="50"/>
      <c r="X240" s="52"/>
      <c r="Y240" s="51"/>
      <c r="Z240" s="50"/>
      <c r="AA240" s="50"/>
      <c r="AB240" s="51"/>
      <c r="AC240" s="50"/>
      <c r="AD240" s="50"/>
      <c r="AE240" s="51"/>
      <c r="AF240" s="50"/>
      <c r="AG240" s="50"/>
      <c r="AH240" s="51"/>
      <c r="AI240" s="50"/>
      <c r="AJ240" s="50"/>
      <c r="AK240" s="51"/>
      <c r="AL240" s="50"/>
      <c r="AM240" s="50"/>
      <c r="AN240" s="51"/>
      <c r="AO240" s="50"/>
      <c r="AP240" s="50"/>
      <c r="AQ240" s="51"/>
      <c r="AR240" s="50"/>
      <c r="AS240" s="50"/>
      <c r="AT240" s="51"/>
      <c r="AU240" s="50"/>
      <c r="AV240" s="50"/>
      <c r="AW240" s="51"/>
      <c r="AX240" s="50"/>
      <c r="AY240" s="50"/>
      <c r="AZ240" s="51"/>
      <c r="BA240" s="50"/>
      <c r="BB240" s="50"/>
      <c r="BC240" s="51"/>
      <c r="BD240" s="50"/>
      <c r="BE240" s="50"/>
      <c r="BF240" s="53" t="n">
        <f aca="false">COUNTA(M240,P240,S240,V240,Y240,AB240,AE240,AH240,AK240,AN240,AQ240,AT240,AW240,AZ240,BC240)</f>
        <v>0</v>
      </c>
      <c r="BG240" s="54" t="str">
        <f aca="true">IF(BF240&gt;0,TODAY()-MAX(M240,P240,S240,V240,Y240,AB240,AE240,AH240,AK240,AN240,AQ240,AT240,AW240,AZ240,BC240),"")</f>
        <v/>
      </c>
      <c r="BH240" s="54" t="str">
        <f aca="false">IF(AND(G240&lt;&gt;"",M240&lt;&gt;""),M240-G240,"")</f>
        <v/>
      </c>
      <c r="BI240" s="51"/>
      <c r="BJ240" s="51"/>
      <c r="BK240" s="55"/>
      <c r="BL240" s="56" t="str">
        <f aca="false">IF(E240="","",IFERROR(IF(INDEX(Setup!$D$23:$D$32,MATCH(E240,Setup!$B$23:$B$32,0))="","Unmapped",INDEX(Setup!$D$23:$D$32,MATCH(E240,Setup!$B$23:$B$32,0))),"Unmapped"))</f>
        <v/>
      </c>
    </row>
    <row r="241" customFormat="false" ht="15" hidden="false" customHeight="true" outlineLevel="0" collapsed="false">
      <c r="A241" s="57"/>
      <c r="B241" s="57"/>
      <c r="C241" s="57"/>
      <c r="D241" s="57"/>
      <c r="E241" s="57"/>
      <c r="F241" s="57"/>
      <c r="G241" s="58"/>
      <c r="H241" s="58"/>
      <c r="I241" s="57"/>
      <c r="J241" s="57"/>
      <c r="K241" s="57"/>
      <c r="L241" s="58"/>
      <c r="M241" s="58"/>
      <c r="N241" s="57"/>
      <c r="O241" s="57"/>
      <c r="P241" s="58"/>
      <c r="Q241" s="57"/>
      <c r="R241" s="57"/>
      <c r="S241" s="58"/>
      <c r="T241" s="57"/>
      <c r="U241" s="57"/>
      <c r="V241" s="58"/>
      <c r="W241" s="57"/>
      <c r="X241" s="59"/>
      <c r="Y241" s="58"/>
      <c r="Z241" s="57"/>
      <c r="AA241" s="57"/>
      <c r="AB241" s="58"/>
      <c r="AC241" s="57"/>
      <c r="AD241" s="57"/>
      <c r="AE241" s="58"/>
      <c r="AF241" s="57"/>
      <c r="AG241" s="57"/>
      <c r="AH241" s="58"/>
      <c r="AI241" s="57"/>
      <c r="AJ241" s="57"/>
      <c r="AK241" s="58"/>
      <c r="AL241" s="57"/>
      <c r="AM241" s="57"/>
      <c r="AN241" s="58"/>
      <c r="AO241" s="57"/>
      <c r="AP241" s="57"/>
      <c r="AQ241" s="58"/>
      <c r="AR241" s="57"/>
      <c r="AS241" s="57"/>
      <c r="AT241" s="58"/>
      <c r="AU241" s="57"/>
      <c r="AV241" s="57"/>
      <c r="AW241" s="58"/>
      <c r="AX241" s="57"/>
      <c r="AY241" s="57"/>
      <c r="AZ241" s="58"/>
      <c r="BA241" s="57"/>
      <c r="BB241" s="57"/>
      <c r="BC241" s="58"/>
      <c r="BD241" s="57"/>
      <c r="BE241" s="57"/>
      <c r="BF241" s="47" t="n">
        <f aca="false">COUNTA(M241,P241,S241,V241,Y241,AB241,AE241,AH241,AK241,AN241,AQ241,AT241,AW241,AZ241,BC241)</f>
        <v>0</v>
      </c>
      <c r="BG241" s="48" t="str">
        <f aca="true">IF(BF241&gt;0,TODAY()-MAX(M241,P241,S241,V241,Y241,AB241,AE241,AH241,AK241,AN241,AQ241,AT241,AW241,AZ241,BC241),"")</f>
        <v/>
      </c>
      <c r="BH241" s="48" t="str">
        <f aca="false">IF(AND(G241&lt;&gt;"",M241&lt;&gt;""),M241-G241,"")</f>
        <v/>
      </c>
      <c r="BI241" s="58"/>
      <c r="BJ241" s="58"/>
      <c r="BL241" s="49" t="str">
        <f aca="false">IF(E241="","",IFERROR(IF(INDEX(Setup!$D$23:$D$32,MATCH(E241,Setup!$B$23:$B$32,0))="","Unmapped",INDEX(Setup!$D$23:$D$32,MATCH(E241,Setup!$B$23:$B$32,0))),"Unmapped"))</f>
        <v/>
      </c>
    </row>
    <row r="242" customFormat="false" ht="15" hidden="false" customHeight="true" outlineLevel="0" collapsed="false">
      <c r="A242" s="50"/>
      <c r="B242" s="50"/>
      <c r="C242" s="50"/>
      <c r="D242" s="50"/>
      <c r="E242" s="50"/>
      <c r="F242" s="50"/>
      <c r="G242" s="51"/>
      <c r="H242" s="51"/>
      <c r="I242" s="50"/>
      <c r="J242" s="50"/>
      <c r="K242" s="50"/>
      <c r="L242" s="51"/>
      <c r="M242" s="51"/>
      <c r="N242" s="50"/>
      <c r="O242" s="50"/>
      <c r="P242" s="51"/>
      <c r="Q242" s="50"/>
      <c r="R242" s="50"/>
      <c r="S242" s="51"/>
      <c r="T242" s="50"/>
      <c r="U242" s="50"/>
      <c r="V242" s="51"/>
      <c r="W242" s="50"/>
      <c r="X242" s="52"/>
      <c r="Y242" s="51"/>
      <c r="Z242" s="50"/>
      <c r="AA242" s="50"/>
      <c r="AB242" s="51"/>
      <c r="AC242" s="50"/>
      <c r="AD242" s="50"/>
      <c r="AE242" s="51"/>
      <c r="AF242" s="50"/>
      <c r="AG242" s="50"/>
      <c r="AH242" s="51"/>
      <c r="AI242" s="50"/>
      <c r="AJ242" s="50"/>
      <c r="AK242" s="51"/>
      <c r="AL242" s="50"/>
      <c r="AM242" s="50"/>
      <c r="AN242" s="51"/>
      <c r="AO242" s="50"/>
      <c r="AP242" s="50"/>
      <c r="AQ242" s="51"/>
      <c r="AR242" s="50"/>
      <c r="AS242" s="50"/>
      <c r="AT242" s="51"/>
      <c r="AU242" s="50"/>
      <c r="AV242" s="50"/>
      <c r="AW242" s="51"/>
      <c r="AX242" s="50"/>
      <c r="AY242" s="50"/>
      <c r="AZ242" s="51"/>
      <c r="BA242" s="50"/>
      <c r="BB242" s="50"/>
      <c r="BC242" s="51"/>
      <c r="BD242" s="50"/>
      <c r="BE242" s="50"/>
      <c r="BF242" s="53" t="n">
        <f aca="false">COUNTA(M242,P242,S242,V242,Y242,AB242,AE242,AH242,AK242,AN242,AQ242,AT242,AW242,AZ242,BC242)</f>
        <v>0</v>
      </c>
      <c r="BG242" s="54" t="str">
        <f aca="true">IF(BF242&gt;0,TODAY()-MAX(M242,P242,S242,V242,Y242,AB242,AE242,AH242,AK242,AN242,AQ242,AT242,AW242,AZ242,BC242),"")</f>
        <v/>
      </c>
      <c r="BH242" s="54" t="str">
        <f aca="false">IF(AND(G242&lt;&gt;"",M242&lt;&gt;""),M242-G242,"")</f>
        <v/>
      </c>
      <c r="BI242" s="51"/>
      <c r="BJ242" s="51"/>
      <c r="BK242" s="55"/>
      <c r="BL242" s="56" t="str">
        <f aca="false">IF(E242="","",IFERROR(IF(INDEX(Setup!$D$23:$D$32,MATCH(E242,Setup!$B$23:$B$32,0))="","Unmapped",INDEX(Setup!$D$23:$D$32,MATCH(E242,Setup!$B$23:$B$32,0))),"Unmapped"))</f>
        <v/>
      </c>
    </row>
    <row r="243" customFormat="false" ht="15" hidden="false" customHeight="true" outlineLevel="0" collapsed="false">
      <c r="A243" s="57"/>
      <c r="B243" s="57"/>
      <c r="C243" s="57"/>
      <c r="D243" s="57"/>
      <c r="E243" s="57"/>
      <c r="F243" s="57"/>
      <c r="G243" s="58"/>
      <c r="H243" s="58"/>
      <c r="I243" s="57"/>
      <c r="J243" s="57"/>
      <c r="K243" s="57"/>
      <c r="L243" s="58"/>
      <c r="M243" s="58"/>
      <c r="N243" s="57"/>
      <c r="O243" s="57"/>
      <c r="P243" s="58"/>
      <c r="Q243" s="57"/>
      <c r="R243" s="57"/>
      <c r="S243" s="58"/>
      <c r="T243" s="57"/>
      <c r="U243" s="57"/>
      <c r="V243" s="58"/>
      <c r="W243" s="57"/>
      <c r="X243" s="59"/>
      <c r="Y243" s="58"/>
      <c r="Z243" s="57"/>
      <c r="AA243" s="57"/>
      <c r="AB243" s="58"/>
      <c r="AC243" s="57"/>
      <c r="AD243" s="57"/>
      <c r="AE243" s="58"/>
      <c r="AF243" s="57"/>
      <c r="AG243" s="57"/>
      <c r="AH243" s="58"/>
      <c r="AI243" s="57"/>
      <c r="AJ243" s="57"/>
      <c r="AK243" s="58"/>
      <c r="AL243" s="57"/>
      <c r="AM243" s="57"/>
      <c r="AN243" s="58"/>
      <c r="AO243" s="57"/>
      <c r="AP243" s="57"/>
      <c r="AQ243" s="58"/>
      <c r="AR243" s="57"/>
      <c r="AS243" s="57"/>
      <c r="AT243" s="58"/>
      <c r="AU243" s="57"/>
      <c r="AV243" s="57"/>
      <c r="AW243" s="58"/>
      <c r="AX243" s="57"/>
      <c r="AY243" s="57"/>
      <c r="AZ243" s="58"/>
      <c r="BA243" s="57"/>
      <c r="BB243" s="57"/>
      <c r="BC243" s="58"/>
      <c r="BD243" s="57"/>
      <c r="BE243" s="57"/>
      <c r="BF243" s="47" t="n">
        <f aca="false">COUNTA(M243,P243,S243,V243,Y243,AB243,AE243,AH243,AK243,AN243,AQ243,AT243,AW243,AZ243,BC243)</f>
        <v>0</v>
      </c>
      <c r="BG243" s="48" t="str">
        <f aca="true">IF(BF243&gt;0,TODAY()-MAX(M243,P243,S243,V243,Y243,AB243,AE243,AH243,AK243,AN243,AQ243,AT243,AW243,AZ243,BC243),"")</f>
        <v/>
      </c>
      <c r="BH243" s="48" t="str">
        <f aca="false">IF(AND(G243&lt;&gt;"",M243&lt;&gt;""),M243-G243,"")</f>
        <v/>
      </c>
      <c r="BI243" s="58"/>
      <c r="BJ243" s="58"/>
      <c r="BL243" s="49" t="str">
        <f aca="false">IF(E243="","",IFERROR(IF(INDEX(Setup!$D$23:$D$32,MATCH(E243,Setup!$B$23:$B$32,0))="","Unmapped",INDEX(Setup!$D$23:$D$32,MATCH(E243,Setup!$B$23:$B$32,0))),"Unmapped"))</f>
        <v/>
      </c>
    </row>
    <row r="244" customFormat="false" ht="15" hidden="false" customHeight="true" outlineLevel="0" collapsed="false">
      <c r="A244" s="50"/>
      <c r="B244" s="50"/>
      <c r="C244" s="50"/>
      <c r="D244" s="50"/>
      <c r="E244" s="50"/>
      <c r="F244" s="50"/>
      <c r="G244" s="51"/>
      <c r="H244" s="51"/>
      <c r="I244" s="50"/>
      <c r="J244" s="50"/>
      <c r="K244" s="50"/>
      <c r="L244" s="51"/>
      <c r="M244" s="51"/>
      <c r="N244" s="50"/>
      <c r="O244" s="50"/>
      <c r="P244" s="51"/>
      <c r="Q244" s="50"/>
      <c r="R244" s="50"/>
      <c r="S244" s="51"/>
      <c r="T244" s="50"/>
      <c r="U244" s="50"/>
      <c r="V244" s="51"/>
      <c r="W244" s="50"/>
      <c r="X244" s="52"/>
      <c r="Y244" s="51"/>
      <c r="Z244" s="50"/>
      <c r="AA244" s="50"/>
      <c r="AB244" s="51"/>
      <c r="AC244" s="50"/>
      <c r="AD244" s="50"/>
      <c r="AE244" s="51"/>
      <c r="AF244" s="50"/>
      <c r="AG244" s="50"/>
      <c r="AH244" s="51"/>
      <c r="AI244" s="50"/>
      <c r="AJ244" s="50"/>
      <c r="AK244" s="51"/>
      <c r="AL244" s="50"/>
      <c r="AM244" s="50"/>
      <c r="AN244" s="51"/>
      <c r="AO244" s="50"/>
      <c r="AP244" s="50"/>
      <c r="AQ244" s="51"/>
      <c r="AR244" s="50"/>
      <c r="AS244" s="50"/>
      <c r="AT244" s="51"/>
      <c r="AU244" s="50"/>
      <c r="AV244" s="50"/>
      <c r="AW244" s="51"/>
      <c r="AX244" s="50"/>
      <c r="AY244" s="50"/>
      <c r="AZ244" s="51"/>
      <c r="BA244" s="50"/>
      <c r="BB244" s="50"/>
      <c r="BC244" s="51"/>
      <c r="BD244" s="50"/>
      <c r="BE244" s="50"/>
      <c r="BF244" s="53" t="n">
        <f aca="false">COUNTA(M244,P244,S244,V244,Y244,AB244,AE244,AH244,AK244,AN244,AQ244,AT244,AW244,AZ244,BC244)</f>
        <v>0</v>
      </c>
      <c r="BG244" s="54" t="str">
        <f aca="true">IF(BF244&gt;0,TODAY()-MAX(M244,P244,S244,V244,Y244,AB244,AE244,AH244,AK244,AN244,AQ244,AT244,AW244,AZ244,BC244),"")</f>
        <v/>
      </c>
      <c r="BH244" s="54" t="str">
        <f aca="false">IF(AND(G244&lt;&gt;"",M244&lt;&gt;""),M244-G244,"")</f>
        <v/>
      </c>
      <c r="BI244" s="51"/>
      <c r="BJ244" s="51"/>
      <c r="BK244" s="55"/>
      <c r="BL244" s="56" t="str">
        <f aca="false">IF(E244="","",IFERROR(IF(INDEX(Setup!$D$23:$D$32,MATCH(E244,Setup!$B$23:$B$32,0))="","Unmapped",INDEX(Setup!$D$23:$D$32,MATCH(E244,Setup!$B$23:$B$32,0))),"Unmapped"))</f>
        <v/>
      </c>
    </row>
    <row r="245" customFormat="false" ht="15" hidden="false" customHeight="true" outlineLevel="0" collapsed="false">
      <c r="A245" s="57"/>
      <c r="B245" s="57"/>
      <c r="C245" s="57"/>
      <c r="D245" s="57"/>
      <c r="E245" s="57"/>
      <c r="F245" s="57"/>
      <c r="G245" s="58"/>
      <c r="H245" s="58"/>
      <c r="I245" s="57"/>
      <c r="J245" s="57"/>
      <c r="K245" s="57"/>
      <c r="L245" s="58"/>
      <c r="M245" s="58"/>
      <c r="N245" s="57"/>
      <c r="O245" s="57"/>
      <c r="P245" s="58"/>
      <c r="Q245" s="57"/>
      <c r="R245" s="57"/>
      <c r="S245" s="58"/>
      <c r="T245" s="57"/>
      <c r="U245" s="57"/>
      <c r="V245" s="58"/>
      <c r="W245" s="57"/>
      <c r="X245" s="59"/>
      <c r="Y245" s="58"/>
      <c r="Z245" s="57"/>
      <c r="AA245" s="57"/>
      <c r="AB245" s="58"/>
      <c r="AC245" s="57"/>
      <c r="AD245" s="57"/>
      <c r="AE245" s="58"/>
      <c r="AF245" s="57"/>
      <c r="AG245" s="57"/>
      <c r="AH245" s="58"/>
      <c r="AI245" s="57"/>
      <c r="AJ245" s="57"/>
      <c r="AK245" s="58"/>
      <c r="AL245" s="57"/>
      <c r="AM245" s="57"/>
      <c r="AN245" s="58"/>
      <c r="AO245" s="57"/>
      <c r="AP245" s="57"/>
      <c r="AQ245" s="58"/>
      <c r="AR245" s="57"/>
      <c r="AS245" s="57"/>
      <c r="AT245" s="58"/>
      <c r="AU245" s="57"/>
      <c r="AV245" s="57"/>
      <c r="AW245" s="58"/>
      <c r="AX245" s="57"/>
      <c r="AY245" s="57"/>
      <c r="AZ245" s="58"/>
      <c r="BA245" s="57"/>
      <c r="BB245" s="57"/>
      <c r="BC245" s="58"/>
      <c r="BD245" s="57"/>
      <c r="BE245" s="57"/>
      <c r="BF245" s="47" t="n">
        <f aca="false">COUNTA(M245,P245,S245,V245,Y245,AB245,AE245,AH245,AK245,AN245,AQ245,AT245,AW245,AZ245,BC245)</f>
        <v>0</v>
      </c>
      <c r="BG245" s="48" t="str">
        <f aca="true">IF(BF245&gt;0,TODAY()-MAX(M245,P245,S245,V245,Y245,AB245,AE245,AH245,AK245,AN245,AQ245,AT245,AW245,AZ245,BC245),"")</f>
        <v/>
      </c>
      <c r="BH245" s="48" t="str">
        <f aca="false">IF(AND(G245&lt;&gt;"",M245&lt;&gt;""),M245-G245,"")</f>
        <v/>
      </c>
      <c r="BI245" s="58"/>
      <c r="BJ245" s="58"/>
      <c r="BL245" s="49" t="str">
        <f aca="false">IF(E245="","",IFERROR(IF(INDEX(Setup!$D$23:$D$32,MATCH(E245,Setup!$B$23:$B$32,0))="","Unmapped",INDEX(Setup!$D$23:$D$32,MATCH(E245,Setup!$B$23:$B$32,0))),"Unmapped"))</f>
        <v/>
      </c>
    </row>
    <row r="246" customFormat="false" ht="15" hidden="false" customHeight="true" outlineLevel="0" collapsed="false">
      <c r="A246" s="50"/>
      <c r="B246" s="50"/>
      <c r="C246" s="50"/>
      <c r="D246" s="50"/>
      <c r="E246" s="50"/>
      <c r="F246" s="50"/>
      <c r="G246" s="51"/>
      <c r="H246" s="51"/>
      <c r="I246" s="50"/>
      <c r="J246" s="50"/>
      <c r="K246" s="50"/>
      <c r="L246" s="51"/>
      <c r="M246" s="51"/>
      <c r="N246" s="50"/>
      <c r="O246" s="50"/>
      <c r="P246" s="51"/>
      <c r="Q246" s="50"/>
      <c r="R246" s="50"/>
      <c r="S246" s="51"/>
      <c r="T246" s="50"/>
      <c r="U246" s="50"/>
      <c r="V246" s="51"/>
      <c r="W246" s="50"/>
      <c r="X246" s="52"/>
      <c r="Y246" s="51"/>
      <c r="Z246" s="50"/>
      <c r="AA246" s="50"/>
      <c r="AB246" s="51"/>
      <c r="AC246" s="50"/>
      <c r="AD246" s="50"/>
      <c r="AE246" s="51"/>
      <c r="AF246" s="50"/>
      <c r="AG246" s="50"/>
      <c r="AH246" s="51"/>
      <c r="AI246" s="50"/>
      <c r="AJ246" s="50"/>
      <c r="AK246" s="51"/>
      <c r="AL246" s="50"/>
      <c r="AM246" s="50"/>
      <c r="AN246" s="51"/>
      <c r="AO246" s="50"/>
      <c r="AP246" s="50"/>
      <c r="AQ246" s="51"/>
      <c r="AR246" s="50"/>
      <c r="AS246" s="50"/>
      <c r="AT246" s="51"/>
      <c r="AU246" s="50"/>
      <c r="AV246" s="50"/>
      <c r="AW246" s="51"/>
      <c r="AX246" s="50"/>
      <c r="AY246" s="50"/>
      <c r="AZ246" s="51"/>
      <c r="BA246" s="50"/>
      <c r="BB246" s="50"/>
      <c r="BC246" s="51"/>
      <c r="BD246" s="50"/>
      <c r="BE246" s="50"/>
      <c r="BF246" s="53" t="n">
        <f aca="false">COUNTA(M246,P246,S246,V246,Y246,AB246,AE246,AH246,AK246,AN246,AQ246,AT246,AW246,AZ246,BC246)</f>
        <v>0</v>
      </c>
      <c r="BG246" s="54" t="str">
        <f aca="true">IF(BF246&gt;0,TODAY()-MAX(M246,P246,S246,V246,Y246,AB246,AE246,AH246,AK246,AN246,AQ246,AT246,AW246,AZ246,BC246),"")</f>
        <v/>
      </c>
      <c r="BH246" s="54" t="str">
        <f aca="false">IF(AND(G246&lt;&gt;"",M246&lt;&gt;""),M246-G246,"")</f>
        <v/>
      </c>
      <c r="BI246" s="51"/>
      <c r="BJ246" s="51"/>
      <c r="BK246" s="55"/>
      <c r="BL246" s="56" t="str">
        <f aca="false">IF(E246="","",IFERROR(IF(INDEX(Setup!$D$23:$D$32,MATCH(E246,Setup!$B$23:$B$32,0))="","Unmapped",INDEX(Setup!$D$23:$D$32,MATCH(E246,Setup!$B$23:$B$32,0))),"Unmapped"))</f>
        <v/>
      </c>
    </row>
    <row r="247" customFormat="false" ht="15" hidden="false" customHeight="true" outlineLevel="0" collapsed="false">
      <c r="A247" s="57"/>
      <c r="B247" s="57"/>
      <c r="C247" s="57"/>
      <c r="D247" s="57"/>
      <c r="E247" s="57"/>
      <c r="F247" s="57"/>
      <c r="G247" s="58"/>
      <c r="H247" s="58"/>
      <c r="I247" s="57"/>
      <c r="J247" s="57"/>
      <c r="K247" s="57"/>
      <c r="L247" s="58"/>
      <c r="M247" s="58"/>
      <c r="N247" s="57"/>
      <c r="O247" s="57"/>
      <c r="P247" s="58"/>
      <c r="Q247" s="57"/>
      <c r="R247" s="57"/>
      <c r="S247" s="58"/>
      <c r="T247" s="57"/>
      <c r="U247" s="57"/>
      <c r="V247" s="58"/>
      <c r="W247" s="57"/>
      <c r="X247" s="59"/>
      <c r="Y247" s="58"/>
      <c r="Z247" s="57"/>
      <c r="AA247" s="57"/>
      <c r="AB247" s="58"/>
      <c r="AC247" s="57"/>
      <c r="AD247" s="57"/>
      <c r="AE247" s="58"/>
      <c r="AF247" s="57"/>
      <c r="AG247" s="57"/>
      <c r="AH247" s="58"/>
      <c r="AI247" s="57"/>
      <c r="AJ247" s="57"/>
      <c r="AK247" s="58"/>
      <c r="AL247" s="57"/>
      <c r="AM247" s="57"/>
      <c r="AN247" s="58"/>
      <c r="AO247" s="57"/>
      <c r="AP247" s="57"/>
      <c r="AQ247" s="58"/>
      <c r="AR247" s="57"/>
      <c r="AS247" s="57"/>
      <c r="AT247" s="58"/>
      <c r="AU247" s="57"/>
      <c r="AV247" s="57"/>
      <c r="AW247" s="58"/>
      <c r="AX247" s="57"/>
      <c r="AY247" s="57"/>
      <c r="AZ247" s="58"/>
      <c r="BA247" s="57"/>
      <c r="BB247" s="57"/>
      <c r="BC247" s="58"/>
      <c r="BD247" s="57"/>
      <c r="BE247" s="57"/>
      <c r="BF247" s="47" t="n">
        <f aca="false">COUNTA(M247,P247,S247,V247,Y247,AB247,AE247,AH247,AK247,AN247,AQ247,AT247,AW247,AZ247,BC247)</f>
        <v>0</v>
      </c>
      <c r="BG247" s="48" t="str">
        <f aca="true">IF(BF247&gt;0,TODAY()-MAX(M247,P247,S247,V247,Y247,AB247,AE247,AH247,AK247,AN247,AQ247,AT247,AW247,AZ247,BC247),"")</f>
        <v/>
      </c>
      <c r="BH247" s="48" t="str">
        <f aca="false">IF(AND(G247&lt;&gt;"",M247&lt;&gt;""),M247-G247,"")</f>
        <v/>
      </c>
      <c r="BI247" s="58"/>
      <c r="BJ247" s="58"/>
      <c r="BL247" s="49" t="str">
        <f aca="false">IF(E247="","",IFERROR(IF(INDEX(Setup!$D$23:$D$32,MATCH(E247,Setup!$B$23:$B$32,0))="","Unmapped",INDEX(Setup!$D$23:$D$32,MATCH(E247,Setup!$B$23:$B$32,0))),"Unmapped"))</f>
        <v/>
      </c>
    </row>
    <row r="248" customFormat="false" ht="15" hidden="false" customHeight="true" outlineLevel="0" collapsed="false">
      <c r="A248" s="50"/>
      <c r="B248" s="50"/>
      <c r="C248" s="50"/>
      <c r="D248" s="50"/>
      <c r="E248" s="50"/>
      <c r="F248" s="50"/>
      <c r="G248" s="51"/>
      <c r="H248" s="51"/>
      <c r="I248" s="50"/>
      <c r="J248" s="50"/>
      <c r="K248" s="50"/>
      <c r="L248" s="51"/>
      <c r="M248" s="51"/>
      <c r="N248" s="50"/>
      <c r="O248" s="50"/>
      <c r="P248" s="51"/>
      <c r="Q248" s="50"/>
      <c r="R248" s="50"/>
      <c r="S248" s="51"/>
      <c r="T248" s="50"/>
      <c r="U248" s="50"/>
      <c r="V248" s="51"/>
      <c r="W248" s="50"/>
      <c r="X248" s="52"/>
      <c r="Y248" s="51"/>
      <c r="Z248" s="50"/>
      <c r="AA248" s="50"/>
      <c r="AB248" s="51"/>
      <c r="AC248" s="50"/>
      <c r="AD248" s="50"/>
      <c r="AE248" s="51"/>
      <c r="AF248" s="50"/>
      <c r="AG248" s="50"/>
      <c r="AH248" s="51"/>
      <c r="AI248" s="50"/>
      <c r="AJ248" s="50"/>
      <c r="AK248" s="51"/>
      <c r="AL248" s="50"/>
      <c r="AM248" s="50"/>
      <c r="AN248" s="51"/>
      <c r="AO248" s="50"/>
      <c r="AP248" s="50"/>
      <c r="AQ248" s="51"/>
      <c r="AR248" s="50"/>
      <c r="AS248" s="50"/>
      <c r="AT248" s="51"/>
      <c r="AU248" s="50"/>
      <c r="AV248" s="50"/>
      <c r="AW248" s="51"/>
      <c r="AX248" s="50"/>
      <c r="AY248" s="50"/>
      <c r="AZ248" s="51"/>
      <c r="BA248" s="50"/>
      <c r="BB248" s="50"/>
      <c r="BC248" s="51"/>
      <c r="BD248" s="50"/>
      <c r="BE248" s="50"/>
      <c r="BF248" s="53" t="n">
        <f aca="false">COUNTA(M248,P248,S248,V248,Y248,AB248,AE248,AH248,AK248,AN248,AQ248,AT248,AW248,AZ248,BC248)</f>
        <v>0</v>
      </c>
      <c r="BG248" s="54" t="str">
        <f aca="true">IF(BF248&gt;0,TODAY()-MAX(M248,P248,S248,V248,Y248,AB248,AE248,AH248,AK248,AN248,AQ248,AT248,AW248,AZ248,BC248),"")</f>
        <v/>
      </c>
      <c r="BH248" s="54" t="str">
        <f aca="false">IF(AND(G248&lt;&gt;"",M248&lt;&gt;""),M248-G248,"")</f>
        <v/>
      </c>
      <c r="BI248" s="51"/>
      <c r="BJ248" s="51"/>
      <c r="BK248" s="55"/>
      <c r="BL248" s="56" t="str">
        <f aca="false">IF(E248="","",IFERROR(IF(INDEX(Setup!$D$23:$D$32,MATCH(E248,Setup!$B$23:$B$32,0))="","Unmapped",INDEX(Setup!$D$23:$D$32,MATCH(E248,Setup!$B$23:$B$32,0))),"Unmapped"))</f>
        <v/>
      </c>
    </row>
    <row r="249" customFormat="false" ht="15" hidden="false" customHeight="true" outlineLevel="0" collapsed="false">
      <c r="A249" s="57"/>
      <c r="B249" s="57"/>
      <c r="C249" s="57"/>
      <c r="D249" s="57"/>
      <c r="E249" s="57"/>
      <c r="F249" s="57"/>
      <c r="G249" s="58"/>
      <c r="H249" s="58"/>
      <c r="I249" s="57"/>
      <c r="J249" s="57"/>
      <c r="K249" s="57"/>
      <c r="L249" s="58"/>
      <c r="M249" s="58"/>
      <c r="N249" s="57"/>
      <c r="O249" s="57"/>
      <c r="P249" s="58"/>
      <c r="Q249" s="57"/>
      <c r="R249" s="57"/>
      <c r="S249" s="58"/>
      <c r="T249" s="57"/>
      <c r="U249" s="57"/>
      <c r="V249" s="58"/>
      <c r="W249" s="57"/>
      <c r="X249" s="59"/>
      <c r="Y249" s="58"/>
      <c r="Z249" s="57"/>
      <c r="AA249" s="57"/>
      <c r="AB249" s="58"/>
      <c r="AC249" s="57"/>
      <c r="AD249" s="57"/>
      <c r="AE249" s="58"/>
      <c r="AF249" s="57"/>
      <c r="AG249" s="57"/>
      <c r="AH249" s="58"/>
      <c r="AI249" s="57"/>
      <c r="AJ249" s="57"/>
      <c r="AK249" s="58"/>
      <c r="AL249" s="57"/>
      <c r="AM249" s="57"/>
      <c r="AN249" s="58"/>
      <c r="AO249" s="57"/>
      <c r="AP249" s="57"/>
      <c r="AQ249" s="58"/>
      <c r="AR249" s="57"/>
      <c r="AS249" s="57"/>
      <c r="AT249" s="58"/>
      <c r="AU249" s="57"/>
      <c r="AV249" s="57"/>
      <c r="AW249" s="58"/>
      <c r="AX249" s="57"/>
      <c r="AY249" s="57"/>
      <c r="AZ249" s="58"/>
      <c r="BA249" s="57"/>
      <c r="BB249" s="57"/>
      <c r="BC249" s="58"/>
      <c r="BD249" s="57"/>
      <c r="BE249" s="57"/>
      <c r="BF249" s="47" t="n">
        <f aca="false">COUNTA(M249,P249,S249,V249,Y249,AB249,AE249,AH249,AK249,AN249,AQ249,AT249,AW249,AZ249,BC249)</f>
        <v>0</v>
      </c>
      <c r="BG249" s="48" t="str">
        <f aca="true">IF(BF249&gt;0,TODAY()-MAX(M249,P249,S249,V249,Y249,AB249,AE249,AH249,AK249,AN249,AQ249,AT249,AW249,AZ249,BC249),"")</f>
        <v/>
      </c>
      <c r="BH249" s="48" t="str">
        <f aca="false">IF(AND(G249&lt;&gt;"",M249&lt;&gt;""),M249-G249,"")</f>
        <v/>
      </c>
      <c r="BI249" s="58"/>
      <c r="BJ249" s="58"/>
      <c r="BL249" s="49" t="str">
        <f aca="false">IF(E249="","",IFERROR(IF(INDEX(Setup!$D$23:$D$32,MATCH(E249,Setup!$B$23:$B$32,0))="","Unmapped",INDEX(Setup!$D$23:$D$32,MATCH(E249,Setup!$B$23:$B$32,0))),"Unmapped"))</f>
        <v/>
      </c>
    </row>
    <row r="250" customFormat="false" ht="15" hidden="false" customHeight="true" outlineLevel="0" collapsed="false">
      <c r="A250" s="50"/>
      <c r="B250" s="50"/>
      <c r="C250" s="50"/>
      <c r="D250" s="50"/>
      <c r="E250" s="50"/>
      <c r="F250" s="50"/>
      <c r="G250" s="51"/>
      <c r="H250" s="51"/>
      <c r="I250" s="50"/>
      <c r="J250" s="50"/>
      <c r="K250" s="50"/>
      <c r="L250" s="51"/>
      <c r="M250" s="51"/>
      <c r="N250" s="50"/>
      <c r="O250" s="50"/>
      <c r="P250" s="51"/>
      <c r="Q250" s="50"/>
      <c r="R250" s="50"/>
      <c r="S250" s="51"/>
      <c r="T250" s="50"/>
      <c r="U250" s="50"/>
      <c r="V250" s="51"/>
      <c r="W250" s="50"/>
      <c r="X250" s="52"/>
      <c r="Y250" s="51"/>
      <c r="Z250" s="50"/>
      <c r="AA250" s="50"/>
      <c r="AB250" s="51"/>
      <c r="AC250" s="50"/>
      <c r="AD250" s="50"/>
      <c r="AE250" s="51"/>
      <c r="AF250" s="50"/>
      <c r="AG250" s="50"/>
      <c r="AH250" s="51"/>
      <c r="AI250" s="50"/>
      <c r="AJ250" s="50"/>
      <c r="AK250" s="51"/>
      <c r="AL250" s="50"/>
      <c r="AM250" s="50"/>
      <c r="AN250" s="51"/>
      <c r="AO250" s="50"/>
      <c r="AP250" s="50"/>
      <c r="AQ250" s="51"/>
      <c r="AR250" s="50"/>
      <c r="AS250" s="50"/>
      <c r="AT250" s="51"/>
      <c r="AU250" s="50"/>
      <c r="AV250" s="50"/>
      <c r="AW250" s="51"/>
      <c r="AX250" s="50"/>
      <c r="AY250" s="50"/>
      <c r="AZ250" s="51"/>
      <c r="BA250" s="50"/>
      <c r="BB250" s="50"/>
      <c r="BC250" s="51"/>
      <c r="BD250" s="50"/>
      <c r="BE250" s="50"/>
      <c r="BF250" s="53" t="n">
        <f aca="false">COUNTA(M250,P250,S250,V250,Y250,AB250,AE250,AH250,AK250,AN250,AQ250,AT250,AW250,AZ250,BC250)</f>
        <v>0</v>
      </c>
      <c r="BG250" s="54" t="str">
        <f aca="true">IF(BF250&gt;0,TODAY()-MAX(M250,P250,S250,V250,Y250,AB250,AE250,AH250,AK250,AN250,AQ250,AT250,AW250,AZ250,BC250),"")</f>
        <v/>
      </c>
      <c r="BH250" s="54" t="str">
        <f aca="false">IF(AND(G250&lt;&gt;"",M250&lt;&gt;""),M250-G250,"")</f>
        <v/>
      </c>
      <c r="BI250" s="51"/>
      <c r="BJ250" s="51"/>
      <c r="BK250" s="55"/>
      <c r="BL250" s="56" t="str">
        <f aca="false">IF(E250="","",IFERROR(IF(INDEX(Setup!$D$23:$D$32,MATCH(E250,Setup!$B$23:$B$32,0))="","Unmapped",INDEX(Setup!$D$23:$D$32,MATCH(E250,Setup!$B$23:$B$32,0))),"Unmapped"))</f>
        <v/>
      </c>
    </row>
    <row r="251" customFormat="false" ht="15" hidden="false" customHeight="true" outlineLevel="0" collapsed="false">
      <c r="A251" s="57"/>
      <c r="B251" s="57"/>
      <c r="C251" s="57"/>
      <c r="D251" s="57"/>
      <c r="E251" s="57"/>
      <c r="F251" s="57"/>
      <c r="G251" s="58"/>
      <c r="H251" s="58"/>
      <c r="I251" s="57"/>
      <c r="J251" s="57"/>
      <c r="K251" s="57"/>
      <c r="L251" s="58"/>
      <c r="M251" s="58"/>
      <c r="N251" s="57"/>
      <c r="O251" s="57"/>
      <c r="P251" s="58"/>
      <c r="Q251" s="57"/>
      <c r="R251" s="57"/>
      <c r="S251" s="58"/>
      <c r="T251" s="57"/>
      <c r="U251" s="57"/>
      <c r="V251" s="58"/>
      <c r="W251" s="57"/>
      <c r="X251" s="59"/>
      <c r="Y251" s="58"/>
      <c r="Z251" s="57"/>
      <c r="AA251" s="57"/>
      <c r="AB251" s="58"/>
      <c r="AC251" s="57"/>
      <c r="AD251" s="57"/>
      <c r="AE251" s="58"/>
      <c r="AF251" s="57"/>
      <c r="AG251" s="57"/>
      <c r="AH251" s="58"/>
      <c r="AI251" s="57"/>
      <c r="AJ251" s="57"/>
      <c r="AK251" s="58"/>
      <c r="AL251" s="57"/>
      <c r="AM251" s="57"/>
      <c r="AN251" s="58"/>
      <c r="AO251" s="57"/>
      <c r="AP251" s="57"/>
      <c r="AQ251" s="58"/>
      <c r="AR251" s="57"/>
      <c r="AS251" s="57"/>
      <c r="AT251" s="58"/>
      <c r="AU251" s="57"/>
      <c r="AV251" s="57"/>
      <c r="AW251" s="58"/>
      <c r="AX251" s="57"/>
      <c r="AY251" s="57"/>
      <c r="AZ251" s="58"/>
      <c r="BA251" s="57"/>
      <c r="BB251" s="57"/>
      <c r="BC251" s="58"/>
      <c r="BD251" s="57"/>
      <c r="BE251" s="57"/>
      <c r="BF251" s="47" t="n">
        <f aca="false">COUNTA(M251,P251,S251,V251,Y251,AB251,AE251,AH251,AK251,AN251,AQ251,AT251,AW251,AZ251,BC251)</f>
        <v>0</v>
      </c>
      <c r="BG251" s="48" t="str">
        <f aca="true">IF(BF251&gt;0,TODAY()-MAX(M251,P251,S251,V251,Y251,AB251,AE251,AH251,AK251,AN251,AQ251,AT251,AW251,AZ251,BC251),"")</f>
        <v/>
      </c>
      <c r="BH251" s="48" t="str">
        <f aca="false">IF(AND(G251&lt;&gt;"",M251&lt;&gt;""),M251-G251,"")</f>
        <v/>
      </c>
      <c r="BI251" s="58"/>
      <c r="BJ251" s="58"/>
      <c r="BL251" s="49" t="str">
        <f aca="false">IF(E251="","",IFERROR(IF(INDEX(Setup!$D$23:$D$32,MATCH(E251,Setup!$B$23:$B$32,0))="","Unmapped",INDEX(Setup!$D$23:$D$32,MATCH(E251,Setup!$B$23:$B$32,0))),"Unmapped"))</f>
        <v/>
      </c>
    </row>
    <row r="252" customFormat="false" ht="15" hidden="false" customHeight="true" outlineLevel="0" collapsed="false">
      <c r="A252" s="50"/>
      <c r="B252" s="50"/>
      <c r="C252" s="50"/>
      <c r="D252" s="50"/>
      <c r="E252" s="50"/>
      <c r="F252" s="50"/>
      <c r="G252" s="51"/>
      <c r="H252" s="51"/>
      <c r="I252" s="50"/>
      <c r="J252" s="50"/>
      <c r="K252" s="50"/>
      <c r="L252" s="51"/>
      <c r="M252" s="51"/>
      <c r="N252" s="50"/>
      <c r="O252" s="50"/>
      <c r="P252" s="51"/>
      <c r="Q252" s="50"/>
      <c r="R252" s="50"/>
      <c r="S252" s="51"/>
      <c r="T252" s="50"/>
      <c r="U252" s="50"/>
      <c r="V252" s="51"/>
      <c r="W252" s="50"/>
      <c r="X252" s="52"/>
      <c r="Y252" s="51"/>
      <c r="Z252" s="50"/>
      <c r="AA252" s="50"/>
      <c r="AB252" s="51"/>
      <c r="AC252" s="50"/>
      <c r="AD252" s="50"/>
      <c r="AE252" s="51"/>
      <c r="AF252" s="50"/>
      <c r="AG252" s="50"/>
      <c r="AH252" s="51"/>
      <c r="AI252" s="50"/>
      <c r="AJ252" s="50"/>
      <c r="AK252" s="51"/>
      <c r="AL252" s="50"/>
      <c r="AM252" s="50"/>
      <c r="AN252" s="51"/>
      <c r="AO252" s="50"/>
      <c r="AP252" s="50"/>
      <c r="AQ252" s="51"/>
      <c r="AR252" s="50"/>
      <c r="AS252" s="50"/>
      <c r="AT252" s="51"/>
      <c r="AU252" s="50"/>
      <c r="AV252" s="50"/>
      <c r="AW252" s="51"/>
      <c r="AX252" s="50"/>
      <c r="AY252" s="50"/>
      <c r="AZ252" s="51"/>
      <c r="BA252" s="50"/>
      <c r="BB252" s="50"/>
      <c r="BC252" s="51"/>
      <c r="BD252" s="50"/>
      <c r="BE252" s="50"/>
      <c r="BF252" s="53" t="n">
        <f aca="false">COUNTA(M252,P252,S252,V252,Y252,AB252,AE252,AH252,AK252,AN252,AQ252,AT252,AW252,AZ252,BC252)</f>
        <v>0</v>
      </c>
      <c r="BG252" s="54" t="str">
        <f aca="true">IF(BF252&gt;0,TODAY()-MAX(M252,P252,S252,V252,Y252,AB252,AE252,AH252,AK252,AN252,AQ252,AT252,AW252,AZ252,BC252),"")</f>
        <v/>
      </c>
      <c r="BH252" s="54" t="str">
        <f aca="false">IF(AND(G252&lt;&gt;"",M252&lt;&gt;""),M252-G252,"")</f>
        <v/>
      </c>
      <c r="BI252" s="51"/>
      <c r="BJ252" s="51"/>
      <c r="BK252" s="55"/>
      <c r="BL252" s="56" t="str">
        <f aca="false">IF(E252="","",IFERROR(IF(INDEX(Setup!$D$23:$D$32,MATCH(E252,Setup!$B$23:$B$32,0))="","Unmapped",INDEX(Setup!$D$23:$D$32,MATCH(E252,Setup!$B$23:$B$32,0))),"Unmapped"))</f>
        <v/>
      </c>
    </row>
    <row r="253" customFormat="false" ht="15" hidden="false" customHeight="true" outlineLevel="0" collapsed="false">
      <c r="A253" s="57"/>
      <c r="B253" s="57"/>
      <c r="C253" s="57"/>
      <c r="D253" s="57"/>
      <c r="E253" s="57"/>
      <c r="F253" s="57"/>
      <c r="G253" s="58"/>
      <c r="H253" s="58"/>
      <c r="I253" s="57"/>
      <c r="J253" s="57"/>
      <c r="K253" s="57"/>
      <c r="L253" s="58"/>
      <c r="M253" s="58"/>
      <c r="N253" s="57"/>
      <c r="O253" s="57"/>
      <c r="P253" s="58"/>
      <c r="Q253" s="57"/>
      <c r="R253" s="57"/>
      <c r="S253" s="58"/>
      <c r="T253" s="57"/>
      <c r="U253" s="57"/>
      <c r="V253" s="58"/>
      <c r="W253" s="57"/>
      <c r="X253" s="59"/>
      <c r="Y253" s="58"/>
      <c r="Z253" s="57"/>
      <c r="AA253" s="57"/>
      <c r="AB253" s="58"/>
      <c r="AC253" s="57"/>
      <c r="AD253" s="57"/>
      <c r="AE253" s="58"/>
      <c r="AF253" s="57"/>
      <c r="AG253" s="57"/>
      <c r="AH253" s="58"/>
      <c r="AI253" s="57"/>
      <c r="AJ253" s="57"/>
      <c r="AK253" s="58"/>
      <c r="AL253" s="57"/>
      <c r="AM253" s="57"/>
      <c r="AN253" s="58"/>
      <c r="AO253" s="57"/>
      <c r="AP253" s="57"/>
      <c r="AQ253" s="58"/>
      <c r="AR253" s="57"/>
      <c r="AS253" s="57"/>
      <c r="AT253" s="58"/>
      <c r="AU253" s="57"/>
      <c r="AV253" s="57"/>
      <c r="AW253" s="58"/>
      <c r="AX253" s="57"/>
      <c r="AY253" s="57"/>
      <c r="AZ253" s="58"/>
      <c r="BA253" s="57"/>
      <c r="BB253" s="57"/>
      <c r="BC253" s="58"/>
      <c r="BD253" s="57"/>
      <c r="BE253" s="57"/>
      <c r="BF253" s="47" t="n">
        <f aca="false">COUNTA(M253,P253,S253,V253,Y253,AB253,AE253,AH253,AK253,AN253,AQ253,AT253,AW253,AZ253,BC253)</f>
        <v>0</v>
      </c>
      <c r="BG253" s="48" t="str">
        <f aca="true">IF(BF253&gt;0,TODAY()-MAX(M253,P253,S253,V253,Y253,AB253,AE253,AH253,AK253,AN253,AQ253,AT253,AW253,AZ253,BC253),"")</f>
        <v/>
      </c>
      <c r="BH253" s="48" t="str">
        <f aca="false">IF(AND(G253&lt;&gt;"",M253&lt;&gt;""),M253-G253,"")</f>
        <v/>
      </c>
      <c r="BI253" s="58"/>
      <c r="BJ253" s="58"/>
      <c r="BL253" s="49" t="str">
        <f aca="false">IF(E253="","",IFERROR(IF(INDEX(Setup!$D$23:$D$32,MATCH(E253,Setup!$B$23:$B$32,0))="","Unmapped",INDEX(Setup!$D$23:$D$32,MATCH(E253,Setup!$B$23:$B$32,0))),"Unmapped"))</f>
        <v/>
      </c>
    </row>
    <row r="254" customFormat="false" ht="15" hidden="false" customHeight="true" outlineLevel="0" collapsed="false">
      <c r="A254" s="50"/>
      <c r="B254" s="50"/>
      <c r="C254" s="50"/>
      <c r="D254" s="50"/>
      <c r="E254" s="50"/>
      <c r="F254" s="50"/>
      <c r="G254" s="51"/>
      <c r="H254" s="51"/>
      <c r="I254" s="50"/>
      <c r="J254" s="50"/>
      <c r="K254" s="50"/>
      <c r="L254" s="51"/>
      <c r="M254" s="51"/>
      <c r="N254" s="50"/>
      <c r="O254" s="50"/>
      <c r="P254" s="51"/>
      <c r="Q254" s="50"/>
      <c r="R254" s="50"/>
      <c r="S254" s="51"/>
      <c r="T254" s="50"/>
      <c r="U254" s="50"/>
      <c r="V254" s="51"/>
      <c r="W254" s="50"/>
      <c r="X254" s="52"/>
      <c r="Y254" s="51"/>
      <c r="Z254" s="50"/>
      <c r="AA254" s="50"/>
      <c r="AB254" s="51"/>
      <c r="AC254" s="50"/>
      <c r="AD254" s="50"/>
      <c r="AE254" s="51"/>
      <c r="AF254" s="50"/>
      <c r="AG254" s="50"/>
      <c r="AH254" s="51"/>
      <c r="AI254" s="50"/>
      <c r="AJ254" s="50"/>
      <c r="AK254" s="51"/>
      <c r="AL254" s="50"/>
      <c r="AM254" s="50"/>
      <c r="AN254" s="51"/>
      <c r="AO254" s="50"/>
      <c r="AP254" s="50"/>
      <c r="AQ254" s="51"/>
      <c r="AR254" s="50"/>
      <c r="AS254" s="50"/>
      <c r="AT254" s="51"/>
      <c r="AU254" s="50"/>
      <c r="AV254" s="50"/>
      <c r="AW254" s="51"/>
      <c r="AX254" s="50"/>
      <c r="AY254" s="50"/>
      <c r="AZ254" s="51"/>
      <c r="BA254" s="50"/>
      <c r="BB254" s="50"/>
      <c r="BC254" s="51"/>
      <c r="BD254" s="50"/>
      <c r="BE254" s="50"/>
      <c r="BF254" s="53" t="n">
        <f aca="false">COUNTA(M254,P254,S254,V254,Y254,AB254,AE254,AH254,AK254,AN254,AQ254,AT254,AW254,AZ254,BC254)</f>
        <v>0</v>
      </c>
      <c r="BG254" s="54" t="str">
        <f aca="true">IF(BF254&gt;0,TODAY()-MAX(M254,P254,S254,V254,Y254,AB254,AE254,AH254,AK254,AN254,AQ254,AT254,AW254,AZ254,BC254),"")</f>
        <v/>
      </c>
      <c r="BH254" s="54" t="str">
        <f aca="false">IF(AND(G254&lt;&gt;"",M254&lt;&gt;""),M254-G254,"")</f>
        <v/>
      </c>
      <c r="BI254" s="51"/>
      <c r="BJ254" s="51"/>
      <c r="BK254" s="55"/>
      <c r="BL254" s="56" t="str">
        <f aca="false">IF(E254="","",IFERROR(IF(INDEX(Setup!$D$23:$D$32,MATCH(E254,Setup!$B$23:$B$32,0))="","Unmapped",INDEX(Setup!$D$23:$D$32,MATCH(E254,Setup!$B$23:$B$32,0))),"Unmapped"))</f>
        <v/>
      </c>
    </row>
    <row r="255" customFormat="false" ht="15" hidden="false" customHeight="true" outlineLevel="0" collapsed="false">
      <c r="A255" s="57"/>
      <c r="B255" s="57"/>
      <c r="C255" s="57"/>
      <c r="D255" s="57"/>
      <c r="E255" s="57"/>
      <c r="F255" s="57"/>
      <c r="G255" s="58"/>
      <c r="H255" s="58"/>
      <c r="I255" s="57"/>
      <c r="J255" s="57"/>
      <c r="K255" s="57"/>
      <c r="L255" s="58"/>
      <c r="M255" s="58"/>
      <c r="N255" s="57"/>
      <c r="O255" s="57"/>
      <c r="P255" s="58"/>
      <c r="Q255" s="57"/>
      <c r="R255" s="57"/>
      <c r="S255" s="58"/>
      <c r="T255" s="57"/>
      <c r="U255" s="57"/>
      <c r="V255" s="58"/>
      <c r="W255" s="57"/>
      <c r="X255" s="59"/>
      <c r="Y255" s="58"/>
      <c r="Z255" s="57"/>
      <c r="AA255" s="57"/>
      <c r="AB255" s="58"/>
      <c r="AC255" s="57"/>
      <c r="AD255" s="57"/>
      <c r="AE255" s="58"/>
      <c r="AF255" s="57"/>
      <c r="AG255" s="57"/>
      <c r="AH255" s="58"/>
      <c r="AI255" s="57"/>
      <c r="AJ255" s="57"/>
      <c r="AK255" s="58"/>
      <c r="AL255" s="57"/>
      <c r="AM255" s="57"/>
      <c r="AN255" s="58"/>
      <c r="AO255" s="57"/>
      <c r="AP255" s="57"/>
      <c r="AQ255" s="58"/>
      <c r="AR255" s="57"/>
      <c r="AS255" s="57"/>
      <c r="AT255" s="58"/>
      <c r="AU255" s="57"/>
      <c r="AV255" s="57"/>
      <c r="AW255" s="58"/>
      <c r="AX255" s="57"/>
      <c r="AY255" s="57"/>
      <c r="AZ255" s="58"/>
      <c r="BA255" s="57"/>
      <c r="BB255" s="57"/>
      <c r="BC255" s="58"/>
      <c r="BD255" s="57"/>
      <c r="BE255" s="57"/>
      <c r="BF255" s="47" t="n">
        <f aca="false">COUNTA(M255,P255,S255,V255,Y255,AB255,AE255,AH255,AK255,AN255,AQ255,AT255,AW255,AZ255,BC255)</f>
        <v>0</v>
      </c>
      <c r="BG255" s="48" t="str">
        <f aca="true">IF(BF255&gt;0,TODAY()-MAX(M255,P255,S255,V255,Y255,AB255,AE255,AH255,AK255,AN255,AQ255,AT255,AW255,AZ255,BC255),"")</f>
        <v/>
      </c>
      <c r="BH255" s="48" t="str">
        <f aca="false">IF(AND(G255&lt;&gt;"",M255&lt;&gt;""),M255-G255,"")</f>
        <v/>
      </c>
      <c r="BI255" s="58"/>
      <c r="BJ255" s="58"/>
      <c r="BL255" s="49" t="str">
        <f aca="false">IF(E255="","",IFERROR(IF(INDEX(Setup!$D$23:$D$32,MATCH(E255,Setup!$B$23:$B$32,0))="","Unmapped",INDEX(Setup!$D$23:$D$32,MATCH(E255,Setup!$B$23:$B$32,0))),"Unmapped"))</f>
        <v/>
      </c>
    </row>
    <row r="256" customFormat="false" ht="15" hidden="false" customHeight="true" outlineLevel="0" collapsed="false">
      <c r="A256" s="50"/>
      <c r="B256" s="50"/>
      <c r="C256" s="50"/>
      <c r="D256" s="50"/>
      <c r="E256" s="50"/>
      <c r="F256" s="50"/>
      <c r="G256" s="51"/>
      <c r="H256" s="51"/>
      <c r="I256" s="50"/>
      <c r="J256" s="50"/>
      <c r="K256" s="50"/>
      <c r="L256" s="51"/>
      <c r="M256" s="51"/>
      <c r="N256" s="50"/>
      <c r="O256" s="50"/>
      <c r="P256" s="51"/>
      <c r="Q256" s="50"/>
      <c r="R256" s="50"/>
      <c r="S256" s="51"/>
      <c r="T256" s="50"/>
      <c r="U256" s="50"/>
      <c r="V256" s="51"/>
      <c r="W256" s="50"/>
      <c r="X256" s="52"/>
      <c r="Y256" s="51"/>
      <c r="Z256" s="50"/>
      <c r="AA256" s="50"/>
      <c r="AB256" s="51"/>
      <c r="AC256" s="50"/>
      <c r="AD256" s="50"/>
      <c r="AE256" s="51"/>
      <c r="AF256" s="50"/>
      <c r="AG256" s="50"/>
      <c r="AH256" s="51"/>
      <c r="AI256" s="50"/>
      <c r="AJ256" s="50"/>
      <c r="AK256" s="51"/>
      <c r="AL256" s="50"/>
      <c r="AM256" s="50"/>
      <c r="AN256" s="51"/>
      <c r="AO256" s="50"/>
      <c r="AP256" s="50"/>
      <c r="AQ256" s="51"/>
      <c r="AR256" s="50"/>
      <c r="AS256" s="50"/>
      <c r="AT256" s="51"/>
      <c r="AU256" s="50"/>
      <c r="AV256" s="50"/>
      <c r="AW256" s="51"/>
      <c r="AX256" s="50"/>
      <c r="AY256" s="50"/>
      <c r="AZ256" s="51"/>
      <c r="BA256" s="50"/>
      <c r="BB256" s="50"/>
      <c r="BC256" s="51"/>
      <c r="BD256" s="50"/>
      <c r="BE256" s="50"/>
      <c r="BF256" s="53" t="n">
        <f aca="false">COUNTA(M256,P256,S256,V256,Y256,AB256,AE256,AH256,AK256,AN256,AQ256,AT256,AW256,AZ256,BC256)</f>
        <v>0</v>
      </c>
      <c r="BG256" s="54" t="str">
        <f aca="true">IF(BF256&gt;0,TODAY()-MAX(M256,P256,S256,V256,Y256,AB256,AE256,AH256,AK256,AN256,AQ256,AT256,AW256,AZ256,BC256),"")</f>
        <v/>
      </c>
      <c r="BH256" s="54" t="str">
        <f aca="false">IF(AND(G256&lt;&gt;"",M256&lt;&gt;""),M256-G256,"")</f>
        <v/>
      </c>
      <c r="BI256" s="51"/>
      <c r="BJ256" s="51"/>
      <c r="BK256" s="55"/>
      <c r="BL256" s="56" t="str">
        <f aca="false">IF(E256="","",IFERROR(IF(INDEX(Setup!$D$23:$D$32,MATCH(E256,Setup!$B$23:$B$32,0))="","Unmapped",INDEX(Setup!$D$23:$D$32,MATCH(E256,Setup!$B$23:$B$32,0))),"Unmapped"))</f>
        <v/>
      </c>
    </row>
    <row r="257" customFormat="false" ht="15" hidden="false" customHeight="true" outlineLevel="0" collapsed="false">
      <c r="A257" s="57"/>
      <c r="B257" s="57"/>
      <c r="C257" s="57"/>
      <c r="D257" s="57"/>
      <c r="E257" s="57"/>
      <c r="F257" s="57"/>
      <c r="G257" s="58"/>
      <c r="H257" s="58"/>
      <c r="I257" s="57"/>
      <c r="J257" s="57"/>
      <c r="K257" s="57"/>
      <c r="L257" s="58"/>
      <c r="M257" s="58"/>
      <c r="N257" s="57"/>
      <c r="O257" s="57"/>
      <c r="P257" s="58"/>
      <c r="Q257" s="57"/>
      <c r="R257" s="57"/>
      <c r="S257" s="58"/>
      <c r="T257" s="57"/>
      <c r="U257" s="57"/>
      <c r="V257" s="58"/>
      <c r="W257" s="57"/>
      <c r="X257" s="59"/>
      <c r="Y257" s="58"/>
      <c r="Z257" s="57"/>
      <c r="AA257" s="57"/>
      <c r="AB257" s="58"/>
      <c r="AC257" s="57"/>
      <c r="AD257" s="57"/>
      <c r="AE257" s="58"/>
      <c r="AF257" s="57"/>
      <c r="AG257" s="57"/>
      <c r="AH257" s="58"/>
      <c r="AI257" s="57"/>
      <c r="AJ257" s="57"/>
      <c r="AK257" s="58"/>
      <c r="AL257" s="57"/>
      <c r="AM257" s="57"/>
      <c r="AN257" s="58"/>
      <c r="AO257" s="57"/>
      <c r="AP257" s="57"/>
      <c r="AQ257" s="58"/>
      <c r="AR257" s="57"/>
      <c r="AS257" s="57"/>
      <c r="AT257" s="58"/>
      <c r="AU257" s="57"/>
      <c r="AV257" s="57"/>
      <c r="AW257" s="58"/>
      <c r="AX257" s="57"/>
      <c r="AY257" s="57"/>
      <c r="AZ257" s="58"/>
      <c r="BA257" s="57"/>
      <c r="BB257" s="57"/>
      <c r="BC257" s="58"/>
      <c r="BD257" s="57"/>
      <c r="BE257" s="57"/>
      <c r="BF257" s="47" t="n">
        <f aca="false">COUNTA(M257,P257,S257,V257,Y257,AB257,AE257,AH257,AK257,AN257,AQ257,AT257,AW257,AZ257,BC257)</f>
        <v>0</v>
      </c>
      <c r="BG257" s="48" t="str">
        <f aca="true">IF(BF257&gt;0,TODAY()-MAX(M257,P257,S257,V257,Y257,AB257,AE257,AH257,AK257,AN257,AQ257,AT257,AW257,AZ257,BC257),"")</f>
        <v/>
      </c>
      <c r="BH257" s="48" t="str">
        <f aca="false">IF(AND(G257&lt;&gt;"",M257&lt;&gt;""),M257-G257,"")</f>
        <v/>
      </c>
      <c r="BI257" s="58"/>
      <c r="BJ257" s="58"/>
      <c r="BL257" s="49" t="str">
        <f aca="false">IF(E257="","",IFERROR(IF(INDEX(Setup!$D$23:$D$32,MATCH(E257,Setup!$B$23:$B$32,0))="","Unmapped",INDEX(Setup!$D$23:$D$32,MATCH(E257,Setup!$B$23:$B$32,0))),"Unmapped"))</f>
        <v/>
      </c>
    </row>
    <row r="258" customFormat="false" ht="15" hidden="false" customHeight="true" outlineLevel="0" collapsed="false">
      <c r="A258" s="50"/>
      <c r="B258" s="50"/>
      <c r="C258" s="50"/>
      <c r="D258" s="50"/>
      <c r="E258" s="50"/>
      <c r="F258" s="50"/>
      <c r="G258" s="51"/>
      <c r="H258" s="51"/>
      <c r="I258" s="50"/>
      <c r="J258" s="50"/>
      <c r="K258" s="50"/>
      <c r="L258" s="51"/>
      <c r="M258" s="51"/>
      <c r="N258" s="50"/>
      <c r="O258" s="50"/>
      <c r="P258" s="51"/>
      <c r="Q258" s="50"/>
      <c r="R258" s="50"/>
      <c r="S258" s="51"/>
      <c r="T258" s="50"/>
      <c r="U258" s="50"/>
      <c r="V258" s="51"/>
      <c r="W258" s="50"/>
      <c r="X258" s="52"/>
      <c r="Y258" s="51"/>
      <c r="Z258" s="50"/>
      <c r="AA258" s="50"/>
      <c r="AB258" s="51"/>
      <c r="AC258" s="50"/>
      <c r="AD258" s="50"/>
      <c r="AE258" s="51"/>
      <c r="AF258" s="50"/>
      <c r="AG258" s="50"/>
      <c r="AH258" s="51"/>
      <c r="AI258" s="50"/>
      <c r="AJ258" s="50"/>
      <c r="AK258" s="51"/>
      <c r="AL258" s="50"/>
      <c r="AM258" s="50"/>
      <c r="AN258" s="51"/>
      <c r="AO258" s="50"/>
      <c r="AP258" s="50"/>
      <c r="AQ258" s="51"/>
      <c r="AR258" s="50"/>
      <c r="AS258" s="50"/>
      <c r="AT258" s="51"/>
      <c r="AU258" s="50"/>
      <c r="AV258" s="50"/>
      <c r="AW258" s="51"/>
      <c r="AX258" s="50"/>
      <c r="AY258" s="50"/>
      <c r="AZ258" s="51"/>
      <c r="BA258" s="50"/>
      <c r="BB258" s="50"/>
      <c r="BC258" s="51"/>
      <c r="BD258" s="50"/>
      <c r="BE258" s="50"/>
      <c r="BF258" s="53" t="n">
        <f aca="false">COUNTA(M258,P258,S258,V258,Y258,AB258,AE258,AH258,AK258,AN258,AQ258,AT258,AW258,AZ258,BC258)</f>
        <v>0</v>
      </c>
      <c r="BG258" s="54" t="str">
        <f aca="true">IF(BF258&gt;0,TODAY()-MAX(M258,P258,S258,V258,Y258,AB258,AE258,AH258,AK258,AN258,AQ258,AT258,AW258,AZ258,BC258),"")</f>
        <v/>
      </c>
      <c r="BH258" s="54" t="str">
        <f aca="false">IF(AND(G258&lt;&gt;"",M258&lt;&gt;""),M258-G258,"")</f>
        <v/>
      </c>
      <c r="BI258" s="51"/>
      <c r="BJ258" s="51"/>
      <c r="BK258" s="55"/>
      <c r="BL258" s="56" t="str">
        <f aca="false">IF(E258="","",IFERROR(IF(INDEX(Setup!$D$23:$D$32,MATCH(E258,Setup!$B$23:$B$32,0))="","Unmapped",INDEX(Setup!$D$23:$D$32,MATCH(E258,Setup!$B$23:$B$32,0))),"Unmapped"))</f>
        <v/>
      </c>
    </row>
    <row r="259" customFormat="false" ht="15" hidden="false" customHeight="true" outlineLevel="0" collapsed="false">
      <c r="A259" s="57"/>
      <c r="B259" s="57"/>
      <c r="C259" s="57"/>
      <c r="D259" s="57"/>
      <c r="E259" s="57"/>
      <c r="F259" s="57"/>
      <c r="G259" s="58"/>
      <c r="H259" s="58"/>
      <c r="I259" s="57"/>
      <c r="J259" s="57"/>
      <c r="K259" s="57"/>
      <c r="L259" s="58"/>
      <c r="M259" s="58"/>
      <c r="N259" s="57"/>
      <c r="O259" s="57"/>
      <c r="P259" s="58"/>
      <c r="Q259" s="57"/>
      <c r="R259" s="57"/>
      <c r="S259" s="58"/>
      <c r="T259" s="57"/>
      <c r="U259" s="57"/>
      <c r="V259" s="58"/>
      <c r="W259" s="57"/>
      <c r="X259" s="59"/>
      <c r="Y259" s="58"/>
      <c r="Z259" s="57"/>
      <c r="AA259" s="57"/>
      <c r="AB259" s="58"/>
      <c r="AC259" s="57"/>
      <c r="AD259" s="57"/>
      <c r="AE259" s="58"/>
      <c r="AF259" s="57"/>
      <c r="AG259" s="57"/>
      <c r="AH259" s="58"/>
      <c r="AI259" s="57"/>
      <c r="AJ259" s="57"/>
      <c r="AK259" s="58"/>
      <c r="AL259" s="57"/>
      <c r="AM259" s="57"/>
      <c r="AN259" s="58"/>
      <c r="AO259" s="57"/>
      <c r="AP259" s="57"/>
      <c r="AQ259" s="58"/>
      <c r="AR259" s="57"/>
      <c r="AS259" s="57"/>
      <c r="AT259" s="58"/>
      <c r="AU259" s="57"/>
      <c r="AV259" s="57"/>
      <c r="AW259" s="58"/>
      <c r="AX259" s="57"/>
      <c r="AY259" s="57"/>
      <c r="AZ259" s="58"/>
      <c r="BA259" s="57"/>
      <c r="BB259" s="57"/>
      <c r="BC259" s="58"/>
      <c r="BD259" s="57"/>
      <c r="BE259" s="57"/>
      <c r="BF259" s="47" t="n">
        <f aca="false">COUNTA(M259,P259,S259,V259,Y259,AB259,AE259,AH259,AK259,AN259,AQ259,AT259,AW259,AZ259,BC259)</f>
        <v>0</v>
      </c>
      <c r="BG259" s="48" t="str">
        <f aca="true">IF(BF259&gt;0,TODAY()-MAX(M259,P259,S259,V259,Y259,AB259,AE259,AH259,AK259,AN259,AQ259,AT259,AW259,AZ259,BC259),"")</f>
        <v/>
      </c>
      <c r="BH259" s="48" t="str">
        <f aca="false">IF(AND(G259&lt;&gt;"",M259&lt;&gt;""),M259-G259,"")</f>
        <v/>
      </c>
      <c r="BI259" s="58"/>
      <c r="BJ259" s="58"/>
      <c r="BL259" s="49" t="str">
        <f aca="false">IF(E259="","",IFERROR(IF(INDEX(Setup!$D$23:$D$32,MATCH(E259,Setup!$B$23:$B$32,0))="","Unmapped",INDEX(Setup!$D$23:$D$32,MATCH(E259,Setup!$B$23:$B$32,0))),"Unmapped"))</f>
        <v/>
      </c>
    </row>
    <row r="260" customFormat="false" ht="15" hidden="false" customHeight="true" outlineLevel="0" collapsed="false">
      <c r="A260" s="50"/>
      <c r="B260" s="50"/>
      <c r="C260" s="50"/>
      <c r="D260" s="50"/>
      <c r="E260" s="50"/>
      <c r="F260" s="50"/>
      <c r="G260" s="51"/>
      <c r="H260" s="51"/>
      <c r="I260" s="50"/>
      <c r="J260" s="50"/>
      <c r="K260" s="50"/>
      <c r="L260" s="51"/>
      <c r="M260" s="51"/>
      <c r="N260" s="50"/>
      <c r="O260" s="50"/>
      <c r="P260" s="51"/>
      <c r="Q260" s="50"/>
      <c r="R260" s="50"/>
      <c r="S260" s="51"/>
      <c r="T260" s="50"/>
      <c r="U260" s="50"/>
      <c r="V260" s="51"/>
      <c r="W260" s="50"/>
      <c r="X260" s="52"/>
      <c r="Y260" s="51"/>
      <c r="Z260" s="50"/>
      <c r="AA260" s="50"/>
      <c r="AB260" s="51"/>
      <c r="AC260" s="50"/>
      <c r="AD260" s="50"/>
      <c r="AE260" s="51"/>
      <c r="AF260" s="50"/>
      <c r="AG260" s="50"/>
      <c r="AH260" s="51"/>
      <c r="AI260" s="50"/>
      <c r="AJ260" s="50"/>
      <c r="AK260" s="51"/>
      <c r="AL260" s="50"/>
      <c r="AM260" s="50"/>
      <c r="AN260" s="51"/>
      <c r="AO260" s="50"/>
      <c r="AP260" s="50"/>
      <c r="AQ260" s="51"/>
      <c r="AR260" s="50"/>
      <c r="AS260" s="50"/>
      <c r="AT260" s="51"/>
      <c r="AU260" s="50"/>
      <c r="AV260" s="50"/>
      <c r="AW260" s="51"/>
      <c r="AX260" s="50"/>
      <c r="AY260" s="50"/>
      <c r="AZ260" s="51"/>
      <c r="BA260" s="50"/>
      <c r="BB260" s="50"/>
      <c r="BC260" s="51"/>
      <c r="BD260" s="50"/>
      <c r="BE260" s="50"/>
      <c r="BF260" s="53" t="n">
        <f aca="false">COUNTA(M260,P260,S260,V260,Y260,AB260,AE260,AH260,AK260,AN260,AQ260,AT260,AW260,AZ260,BC260)</f>
        <v>0</v>
      </c>
      <c r="BG260" s="54" t="str">
        <f aca="true">IF(BF260&gt;0,TODAY()-MAX(M260,P260,S260,V260,Y260,AB260,AE260,AH260,AK260,AN260,AQ260,AT260,AW260,AZ260,BC260),"")</f>
        <v/>
      </c>
      <c r="BH260" s="54" t="str">
        <f aca="false">IF(AND(G260&lt;&gt;"",M260&lt;&gt;""),M260-G260,"")</f>
        <v/>
      </c>
      <c r="BI260" s="51"/>
      <c r="BJ260" s="51"/>
      <c r="BK260" s="55"/>
      <c r="BL260" s="56" t="str">
        <f aca="false">IF(E260="","",IFERROR(IF(INDEX(Setup!$D$23:$D$32,MATCH(E260,Setup!$B$23:$B$32,0))="","Unmapped",INDEX(Setup!$D$23:$D$32,MATCH(E260,Setup!$B$23:$B$32,0))),"Unmapped"))</f>
        <v/>
      </c>
    </row>
    <row r="261" customFormat="false" ht="15" hidden="false" customHeight="true" outlineLevel="0" collapsed="false">
      <c r="A261" s="57"/>
      <c r="B261" s="57"/>
      <c r="C261" s="57"/>
      <c r="D261" s="57"/>
      <c r="E261" s="57"/>
      <c r="F261" s="57"/>
      <c r="G261" s="58"/>
      <c r="H261" s="58"/>
      <c r="I261" s="57"/>
      <c r="J261" s="57"/>
      <c r="K261" s="57"/>
      <c r="L261" s="58"/>
      <c r="M261" s="58"/>
      <c r="N261" s="57"/>
      <c r="O261" s="57"/>
      <c r="P261" s="58"/>
      <c r="Q261" s="57"/>
      <c r="R261" s="57"/>
      <c r="S261" s="58"/>
      <c r="T261" s="57"/>
      <c r="U261" s="57"/>
      <c r="V261" s="58"/>
      <c r="W261" s="57"/>
      <c r="X261" s="59"/>
      <c r="Y261" s="58"/>
      <c r="Z261" s="57"/>
      <c r="AA261" s="57"/>
      <c r="AB261" s="58"/>
      <c r="AC261" s="57"/>
      <c r="AD261" s="57"/>
      <c r="AE261" s="58"/>
      <c r="AF261" s="57"/>
      <c r="AG261" s="57"/>
      <c r="AH261" s="58"/>
      <c r="AI261" s="57"/>
      <c r="AJ261" s="57"/>
      <c r="AK261" s="58"/>
      <c r="AL261" s="57"/>
      <c r="AM261" s="57"/>
      <c r="AN261" s="58"/>
      <c r="AO261" s="57"/>
      <c r="AP261" s="57"/>
      <c r="AQ261" s="58"/>
      <c r="AR261" s="57"/>
      <c r="AS261" s="57"/>
      <c r="AT261" s="58"/>
      <c r="AU261" s="57"/>
      <c r="AV261" s="57"/>
      <c r="AW261" s="58"/>
      <c r="AX261" s="57"/>
      <c r="AY261" s="57"/>
      <c r="AZ261" s="58"/>
      <c r="BA261" s="57"/>
      <c r="BB261" s="57"/>
      <c r="BC261" s="58"/>
      <c r="BD261" s="57"/>
      <c r="BE261" s="57"/>
      <c r="BF261" s="47" t="n">
        <f aca="false">COUNTA(M261,P261,S261,V261,Y261,AB261,AE261,AH261,AK261,AN261,AQ261,AT261,AW261,AZ261,BC261)</f>
        <v>0</v>
      </c>
      <c r="BG261" s="48" t="str">
        <f aca="true">IF(BF261&gt;0,TODAY()-MAX(M261,P261,S261,V261,Y261,AB261,AE261,AH261,AK261,AN261,AQ261,AT261,AW261,AZ261,BC261),"")</f>
        <v/>
      </c>
      <c r="BH261" s="48" t="str">
        <f aca="false">IF(AND(G261&lt;&gt;"",M261&lt;&gt;""),M261-G261,"")</f>
        <v/>
      </c>
      <c r="BI261" s="58"/>
      <c r="BJ261" s="58"/>
      <c r="BL261" s="49" t="str">
        <f aca="false">IF(E261="","",IFERROR(IF(INDEX(Setup!$D$23:$D$32,MATCH(E261,Setup!$B$23:$B$32,0))="","Unmapped",INDEX(Setup!$D$23:$D$32,MATCH(E261,Setup!$B$23:$B$32,0))),"Unmapped"))</f>
        <v/>
      </c>
    </row>
    <row r="262" customFormat="false" ht="15" hidden="false" customHeight="true" outlineLevel="0" collapsed="false">
      <c r="A262" s="50"/>
      <c r="B262" s="50"/>
      <c r="C262" s="50"/>
      <c r="D262" s="50"/>
      <c r="E262" s="50"/>
      <c r="F262" s="50"/>
      <c r="G262" s="51"/>
      <c r="H262" s="51"/>
      <c r="I262" s="50"/>
      <c r="J262" s="50"/>
      <c r="K262" s="50"/>
      <c r="L262" s="51"/>
      <c r="M262" s="51"/>
      <c r="N262" s="50"/>
      <c r="O262" s="50"/>
      <c r="P262" s="51"/>
      <c r="Q262" s="50"/>
      <c r="R262" s="50"/>
      <c r="S262" s="51"/>
      <c r="T262" s="50"/>
      <c r="U262" s="50"/>
      <c r="V262" s="51"/>
      <c r="W262" s="50"/>
      <c r="X262" s="52"/>
      <c r="Y262" s="51"/>
      <c r="Z262" s="50"/>
      <c r="AA262" s="50"/>
      <c r="AB262" s="51"/>
      <c r="AC262" s="50"/>
      <c r="AD262" s="50"/>
      <c r="AE262" s="51"/>
      <c r="AF262" s="50"/>
      <c r="AG262" s="50"/>
      <c r="AH262" s="51"/>
      <c r="AI262" s="50"/>
      <c r="AJ262" s="50"/>
      <c r="AK262" s="51"/>
      <c r="AL262" s="50"/>
      <c r="AM262" s="50"/>
      <c r="AN262" s="51"/>
      <c r="AO262" s="50"/>
      <c r="AP262" s="50"/>
      <c r="AQ262" s="51"/>
      <c r="AR262" s="50"/>
      <c r="AS262" s="50"/>
      <c r="AT262" s="51"/>
      <c r="AU262" s="50"/>
      <c r="AV262" s="50"/>
      <c r="AW262" s="51"/>
      <c r="AX262" s="50"/>
      <c r="AY262" s="50"/>
      <c r="AZ262" s="51"/>
      <c r="BA262" s="50"/>
      <c r="BB262" s="50"/>
      <c r="BC262" s="51"/>
      <c r="BD262" s="50"/>
      <c r="BE262" s="50"/>
      <c r="BF262" s="53" t="n">
        <f aca="false">COUNTA(M262,P262,S262,V262,Y262,AB262,AE262,AH262,AK262,AN262,AQ262,AT262,AW262,AZ262,BC262)</f>
        <v>0</v>
      </c>
      <c r="BG262" s="54" t="str">
        <f aca="true">IF(BF262&gt;0,TODAY()-MAX(M262,P262,S262,V262,Y262,AB262,AE262,AH262,AK262,AN262,AQ262,AT262,AW262,AZ262,BC262),"")</f>
        <v/>
      </c>
      <c r="BH262" s="54" t="str">
        <f aca="false">IF(AND(G262&lt;&gt;"",M262&lt;&gt;""),M262-G262,"")</f>
        <v/>
      </c>
      <c r="BI262" s="51"/>
      <c r="BJ262" s="51"/>
      <c r="BK262" s="55"/>
      <c r="BL262" s="56" t="str">
        <f aca="false">IF(E262="","",IFERROR(IF(INDEX(Setup!$D$23:$D$32,MATCH(E262,Setup!$B$23:$B$32,0))="","Unmapped",INDEX(Setup!$D$23:$D$32,MATCH(E262,Setup!$B$23:$B$32,0))),"Unmapped"))</f>
        <v/>
      </c>
    </row>
    <row r="263" customFormat="false" ht="15" hidden="false" customHeight="true" outlineLevel="0" collapsed="false">
      <c r="A263" s="57"/>
      <c r="B263" s="57"/>
      <c r="C263" s="57"/>
      <c r="D263" s="57"/>
      <c r="E263" s="57"/>
      <c r="F263" s="57"/>
      <c r="G263" s="58"/>
      <c r="H263" s="58"/>
      <c r="I263" s="57"/>
      <c r="J263" s="57"/>
      <c r="K263" s="57"/>
      <c r="L263" s="58"/>
      <c r="M263" s="58"/>
      <c r="N263" s="57"/>
      <c r="O263" s="57"/>
      <c r="P263" s="58"/>
      <c r="Q263" s="57"/>
      <c r="R263" s="57"/>
      <c r="S263" s="58"/>
      <c r="T263" s="57"/>
      <c r="U263" s="57"/>
      <c r="V263" s="58"/>
      <c r="W263" s="57"/>
      <c r="X263" s="59"/>
      <c r="Y263" s="58"/>
      <c r="Z263" s="57"/>
      <c r="AA263" s="57"/>
      <c r="AB263" s="58"/>
      <c r="AC263" s="57"/>
      <c r="AD263" s="57"/>
      <c r="AE263" s="58"/>
      <c r="AF263" s="57"/>
      <c r="AG263" s="57"/>
      <c r="AH263" s="58"/>
      <c r="AI263" s="57"/>
      <c r="AJ263" s="57"/>
      <c r="AK263" s="58"/>
      <c r="AL263" s="57"/>
      <c r="AM263" s="57"/>
      <c r="AN263" s="58"/>
      <c r="AO263" s="57"/>
      <c r="AP263" s="57"/>
      <c r="AQ263" s="58"/>
      <c r="AR263" s="57"/>
      <c r="AS263" s="57"/>
      <c r="AT263" s="58"/>
      <c r="AU263" s="57"/>
      <c r="AV263" s="57"/>
      <c r="AW263" s="58"/>
      <c r="AX263" s="57"/>
      <c r="AY263" s="57"/>
      <c r="AZ263" s="58"/>
      <c r="BA263" s="57"/>
      <c r="BB263" s="57"/>
      <c r="BC263" s="58"/>
      <c r="BD263" s="57"/>
      <c r="BE263" s="57"/>
      <c r="BF263" s="47" t="n">
        <f aca="false">COUNTA(M263,P263,S263,V263,Y263,AB263,AE263,AH263,AK263,AN263,AQ263,AT263,AW263,AZ263,BC263)</f>
        <v>0</v>
      </c>
      <c r="BG263" s="48" t="str">
        <f aca="true">IF(BF263&gt;0,TODAY()-MAX(M263,P263,S263,V263,Y263,AB263,AE263,AH263,AK263,AN263,AQ263,AT263,AW263,AZ263,BC263),"")</f>
        <v/>
      </c>
      <c r="BH263" s="48" t="str">
        <f aca="false">IF(AND(G263&lt;&gt;"",M263&lt;&gt;""),M263-G263,"")</f>
        <v/>
      </c>
      <c r="BI263" s="58"/>
      <c r="BJ263" s="58"/>
      <c r="BL263" s="49" t="str">
        <f aca="false">IF(E263="","",IFERROR(IF(INDEX(Setup!$D$23:$D$32,MATCH(E263,Setup!$B$23:$B$32,0))="","Unmapped",INDEX(Setup!$D$23:$D$32,MATCH(E263,Setup!$B$23:$B$32,0))),"Unmapped"))</f>
        <v/>
      </c>
    </row>
    <row r="264" customFormat="false" ht="15" hidden="false" customHeight="true" outlineLevel="0" collapsed="false">
      <c r="A264" s="50"/>
      <c r="B264" s="50"/>
      <c r="C264" s="50"/>
      <c r="D264" s="50"/>
      <c r="E264" s="50"/>
      <c r="F264" s="50"/>
      <c r="G264" s="51"/>
      <c r="H264" s="51"/>
      <c r="I264" s="50"/>
      <c r="J264" s="50"/>
      <c r="K264" s="50"/>
      <c r="L264" s="51"/>
      <c r="M264" s="51"/>
      <c r="N264" s="50"/>
      <c r="O264" s="50"/>
      <c r="P264" s="51"/>
      <c r="Q264" s="50"/>
      <c r="R264" s="50"/>
      <c r="S264" s="51"/>
      <c r="T264" s="50"/>
      <c r="U264" s="50"/>
      <c r="V264" s="51"/>
      <c r="W264" s="50"/>
      <c r="X264" s="52"/>
      <c r="Y264" s="51"/>
      <c r="Z264" s="50"/>
      <c r="AA264" s="50"/>
      <c r="AB264" s="51"/>
      <c r="AC264" s="50"/>
      <c r="AD264" s="50"/>
      <c r="AE264" s="51"/>
      <c r="AF264" s="50"/>
      <c r="AG264" s="50"/>
      <c r="AH264" s="51"/>
      <c r="AI264" s="50"/>
      <c r="AJ264" s="50"/>
      <c r="AK264" s="51"/>
      <c r="AL264" s="50"/>
      <c r="AM264" s="50"/>
      <c r="AN264" s="51"/>
      <c r="AO264" s="50"/>
      <c r="AP264" s="50"/>
      <c r="AQ264" s="51"/>
      <c r="AR264" s="50"/>
      <c r="AS264" s="50"/>
      <c r="AT264" s="51"/>
      <c r="AU264" s="50"/>
      <c r="AV264" s="50"/>
      <c r="AW264" s="51"/>
      <c r="AX264" s="50"/>
      <c r="AY264" s="50"/>
      <c r="AZ264" s="51"/>
      <c r="BA264" s="50"/>
      <c r="BB264" s="50"/>
      <c r="BC264" s="51"/>
      <c r="BD264" s="50"/>
      <c r="BE264" s="50"/>
      <c r="BF264" s="53" t="n">
        <f aca="false">COUNTA(M264,P264,S264,V264,Y264,AB264,AE264,AH264,AK264,AN264,AQ264,AT264,AW264,AZ264,BC264)</f>
        <v>0</v>
      </c>
      <c r="BG264" s="54" t="str">
        <f aca="true">IF(BF264&gt;0,TODAY()-MAX(M264,P264,S264,V264,Y264,AB264,AE264,AH264,AK264,AN264,AQ264,AT264,AW264,AZ264,BC264),"")</f>
        <v/>
      </c>
      <c r="BH264" s="54" t="str">
        <f aca="false">IF(AND(G264&lt;&gt;"",M264&lt;&gt;""),M264-G264,"")</f>
        <v/>
      </c>
      <c r="BI264" s="51"/>
      <c r="BJ264" s="51"/>
      <c r="BK264" s="55"/>
      <c r="BL264" s="56" t="str">
        <f aca="false">IF(E264="","",IFERROR(IF(INDEX(Setup!$D$23:$D$32,MATCH(E264,Setup!$B$23:$B$32,0))="","Unmapped",INDEX(Setup!$D$23:$D$32,MATCH(E264,Setup!$B$23:$B$32,0))),"Unmapped"))</f>
        <v/>
      </c>
    </row>
    <row r="265" customFormat="false" ht="15" hidden="false" customHeight="true" outlineLevel="0" collapsed="false">
      <c r="A265" s="57"/>
      <c r="B265" s="57"/>
      <c r="C265" s="57"/>
      <c r="D265" s="57"/>
      <c r="E265" s="57"/>
      <c r="F265" s="57"/>
      <c r="G265" s="58"/>
      <c r="H265" s="58"/>
      <c r="I265" s="57"/>
      <c r="J265" s="57"/>
      <c r="K265" s="57"/>
      <c r="L265" s="58"/>
      <c r="M265" s="58"/>
      <c r="N265" s="57"/>
      <c r="O265" s="57"/>
      <c r="P265" s="58"/>
      <c r="Q265" s="57"/>
      <c r="R265" s="57"/>
      <c r="S265" s="58"/>
      <c r="T265" s="57"/>
      <c r="U265" s="57"/>
      <c r="V265" s="58"/>
      <c r="W265" s="57"/>
      <c r="X265" s="59"/>
      <c r="Y265" s="58"/>
      <c r="Z265" s="57"/>
      <c r="AA265" s="57"/>
      <c r="AB265" s="58"/>
      <c r="AC265" s="57"/>
      <c r="AD265" s="57"/>
      <c r="AE265" s="58"/>
      <c r="AF265" s="57"/>
      <c r="AG265" s="57"/>
      <c r="AH265" s="58"/>
      <c r="AI265" s="57"/>
      <c r="AJ265" s="57"/>
      <c r="AK265" s="58"/>
      <c r="AL265" s="57"/>
      <c r="AM265" s="57"/>
      <c r="AN265" s="58"/>
      <c r="AO265" s="57"/>
      <c r="AP265" s="57"/>
      <c r="AQ265" s="58"/>
      <c r="AR265" s="57"/>
      <c r="AS265" s="57"/>
      <c r="AT265" s="58"/>
      <c r="AU265" s="57"/>
      <c r="AV265" s="57"/>
      <c r="AW265" s="58"/>
      <c r="AX265" s="57"/>
      <c r="AY265" s="57"/>
      <c r="AZ265" s="58"/>
      <c r="BA265" s="57"/>
      <c r="BB265" s="57"/>
      <c r="BC265" s="58"/>
      <c r="BD265" s="57"/>
      <c r="BE265" s="57"/>
      <c r="BF265" s="47" t="n">
        <f aca="false">COUNTA(M265,P265,S265,V265,Y265,AB265,AE265,AH265,AK265,AN265,AQ265,AT265,AW265,AZ265,BC265)</f>
        <v>0</v>
      </c>
      <c r="BG265" s="48" t="str">
        <f aca="true">IF(BF265&gt;0,TODAY()-MAX(M265,P265,S265,V265,Y265,AB265,AE265,AH265,AK265,AN265,AQ265,AT265,AW265,AZ265,BC265),"")</f>
        <v/>
      </c>
      <c r="BH265" s="48" t="str">
        <f aca="false">IF(AND(G265&lt;&gt;"",M265&lt;&gt;""),M265-G265,"")</f>
        <v/>
      </c>
      <c r="BI265" s="58"/>
      <c r="BJ265" s="58"/>
      <c r="BL265" s="49" t="str">
        <f aca="false">IF(E265="","",IFERROR(IF(INDEX(Setup!$D$23:$D$32,MATCH(E265,Setup!$B$23:$B$32,0))="","Unmapped",INDEX(Setup!$D$23:$D$32,MATCH(E265,Setup!$B$23:$B$32,0))),"Unmapped"))</f>
        <v/>
      </c>
    </row>
    <row r="266" customFormat="false" ht="15" hidden="false" customHeight="true" outlineLevel="0" collapsed="false">
      <c r="A266" s="50"/>
      <c r="B266" s="50"/>
      <c r="C266" s="50"/>
      <c r="D266" s="50"/>
      <c r="E266" s="50"/>
      <c r="F266" s="50"/>
      <c r="G266" s="51"/>
      <c r="H266" s="51"/>
      <c r="I266" s="50"/>
      <c r="J266" s="50"/>
      <c r="K266" s="50"/>
      <c r="L266" s="51"/>
      <c r="M266" s="51"/>
      <c r="N266" s="50"/>
      <c r="O266" s="50"/>
      <c r="P266" s="51"/>
      <c r="Q266" s="50"/>
      <c r="R266" s="50"/>
      <c r="S266" s="51"/>
      <c r="T266" s="50"/>
      <c r="U266" s="50"/>
      <c r="V266" s="51"/>
      <c r="W266" s="50"/>
      <c r="X266" s="52"/>
      <c r="Y266" s="51"/>
      <c r="Z266" s="50"/>
      <c r="AA266" s="50"/>
      <c r="AB266" s="51"/>
      <c r="AC266" s="50"/>
      <c r="AD266" s="50"/>
      <c r="AE266" s="51"/>
      <c r="AF266" s="50"/>
      <c r="AG266" s="50"/>
      <c r="AH266" s="51"/>
      <c r="AI266" s="50"/>
      <c r="AJ266" s="50"/>
      <c r="AK266" s="51"/>
      <c r="AL266" s="50"/>
      <c r="AM266" s="50"/>
      <c r="AN266" s="51"/>
      <c r="AO266" s="50"/>
      <c r="AP266" s="50"/>
      <c r="AQ266" s="51"/>
      <c r="AR266" s="50"/>
      <c r="AS266" s="50"/>
      <c r="AT266" s="51"/>
      <c r="AU266" s="50"/>
      <c r="AV266" s="50"/>
      <c r="AW266" s="51"/>
      <c r="AX266" s="50"/>
      <c r="AY266" s="50"/>
      <c r="AZ266" s="51"/>
      <c r="BA266" s="50"/>
      <c r="BB266" s="50"/>
      <c r="BC266" s="51"/>
      <c r="BD266" s="50"/>
      <c r="BE266" s="50"/>
      <c r="BF266" s="53" t="n">
        <f aca="false">COUNTA(M266,P266,S266,V266,Y266,AB266,AE266,AH266,AK266,AN266,AQ266,AT266,AW266,AZ266,BC266)</f>
        <v>0</v>
      </c>
      <c r="BG266" s="54" t="str">
        <f aca="true">IF(BF266&gt;0,TODAY()-MAX(M266,P266,S266,V266,Y266,AB266,AE266,AH266,AK266,AN266,AQ266,AT266,AW266,AZ266,BC266),"")</f>
        <v/>
      </c>
      <c r="BH266" s="54" t="str">
        <f aca="false">IF(AND(G266&lt;&gt;"",M266&lt;&gt;""),M266-G266,"")</f>
        <v/>
      </c>
      <c r="BI266" s="51"/>
      <c r="BJ266" s="51"/>
      <c r="BK266" s="55"/>
      <c r="BL266" s="56" t="str">
        <f aca="false">IF(E266="","",IFERROR(IF(INDEX(Setup!$D$23:$D$32,MATCH(E266,Setup!$B$23:$B$32,0))="","Unmapped",INDEX(Setup!$D$23:$D$32,MATCH(E266,Setup!$B$23:$B$32,0))),"Unmapped"))</f>
        <v/>
      </c>
    </row>
    <row r="267" customFormat="false" ht="15" hidden="false" customHeight="true" outlineLevel="0" collapsed="false">
      <c r="A267" s="57"/>
      <c r="B267" s="57"/>
      <c r="C267" s="57"/>
      <c r="D267" s="57"/>
      <c r="E267" s="57"/>
      <c r="F267" s="57"/>
      <c r="G267" s="58"/>
      <c r="H267" s="58"/>
      <c r="I267" s="57"/>
      <c r="J267" s="57"/>
      <c r="K267" s="57"/>
      <c r="L267" s="58"/>
      <c r="M267" s="58"/>
      <c r="N267" s="57"/>
      <c r="O267" s="57"/>
      <c r="P267" s="58"/>
      <c r="Q267" s="57"/>
      <c r="R267" s="57"/>
      <c r="S267" s="58"/>
      <c r="T267" s="57"/>
      <c r="U267" s="57"/>
      <c r="V267" s="58"/>
      <c r="W267" s="57"/>
      <c r="X267" s="59"/>
      <c r="Y267" s="58"/>
      <c r="Z267" s="57"/>
      <c r="AA267" s="57"/>
      <c r="AB267" s="58"/>
      <c r="AC267" s="57"/>
      <c r="AD267" s="57"/>
      <c r="AE267" s="58"/>
      <c r="AF267" s="57"/>
      <c r="AG267" s="57"/>
      <c r="AH267" s="58"/>
      <c r="AI267" s="57"/>
      <c r="AJ267" s="57"/>
      <c r="AK267" s="58"/>
      <c r="AL267" s="57"/>
      <c r="AM267" s="57"/>
      <c r="AN267" s="58"/>
      <c r="AO267" s="57"/>
      <c r="AP267" s="57"/>
      <c r="AQ267" s="58"/>
      <c r="AR267" s="57"/>
      <c r="AS267" s="57"/>
      <c r="AT267" s="58"/>
      <c r="AU267" s="57"/>
      <c r="AV267" s="57"/>
      <c r="AW267" s="58"/>
      <c r="AX267" s="57"/>
      <c r="AY267" s="57"/>
      <c r="AZ267" s="58"/>
      <c r="BA267" s="57"/>
      <c r="BB267" s="57"/>
      <c r="BC267" s="58"/>
      <c r="BD267" s="57"/>
      <c r="BE267" s="57"/>
      <c r="BF267" s="47" t="n">
        <f aca="false">COUNTA(M267,P267,S267,V267,Y267,AB267,AE267,AH267,AK267,AN267,AQ267,AT267,AW267,AZ267,BC267)</f>
        <v>0</v>
      </c>
      <c r="BG267" s="48" t="str">
        <f aca="true">IF(BF267&gt;0,TODAY()-MAX(M267,P267,S267,V267,Y267,AB267,AE267,AH267,AK267,AN267,AQ267,AT267,AW267,AZ267,BC267),"")</f>
        <v/>
      </c>
      <c r="BH267" s="48" t="str">
        <f aca="false">IF(AND(G267&lt;&gt;"",M267&lt;&gt;""),M267-G267,"")</f>
        <v/>
      </c>
      <c r="BI267" s="58"/>
      <c r="BJ267" s="58"/>
      <c r="BL267" s="49" t="str">
        <f aca="false">IF(E267="","",IFERROR(IF(INDEX(Setup!$D$23:$D$32,MATCH(E267,Setup!$B$23:$B$32,0))="","Unmapped",INDEX(Setup!$D$23:$D$32,MATCH(E267,Setup!$B$23:$B$32,0))),"Unmapped"))</f>
        <v/>
      </c>
    </row>
    <row r="268" customFormat="false" ht="15" hidden="false" customHeight="true" outlineLevel="0" collapsed="false">
      <c r="A268" s="50"/>
      <c r="B268" s="50"/>
      <c r="C268" s="50"/>
      <c r="D268" s="50"/>
      <c r="E268" s="50"/>
      <c r="F268" s="50"/>
      <c r="G268" s="51"/>
      <c r="H268" s="51"/>
      <c r="I268" s="50"/>
      <c r="J268" s="50"/>
      <c r="K268" s="50"/>
      <c r="L268" s="51"/>
      <c r="M268" s="51"/>
      <c r="N268" s="50"/>
      <c r="O268" s="50"/>
      <c r="P268" s="51"/>
      <c r="Q268" s="50"/>
      <c r="R268" s="50"/>
      <c r="S268" s="51"/>
      <c r="T268" s="50"/>
      <c r="U268" s="50"/>
      <c r="V268" s="51"/>
      <c r="W268" s="50"/>
      <c r="X268" s="52"/>
      <c r="Y268" s="51"/>
      <c r="Z268" s="50"/>
      <c r="AA268" s="50"/>
      <c r="AB268" s="51"/>
      <c r="AC268" s="50"/>
      <c r="AD268" s="50"/>
      <c r="AE268" s="51"/>
      <c r="AF268" s="50"/>
      <c r="AG268" s="50"/>
      <c r="AH268" s="51"/>
      <c r="AI268" s="50"/>
      <c r="AJ268" s="50"/>
      <c r="AK268" s="51"/>
      <c r="AL268" s="50"/>
      <c r="AM268" s="50"/>
      <c r="AN268" s="51"/>
      <c r="AO268" s="50"/>
      <c r="AP268" s="50"/>
      <c r="AQ268" s="51"/>
      <c r="AR268" s="50"/>
      <c r="AS268" s="50"/>
      <c r="AT268" s="51"/>
      <c r="AU268" s="50"/>
      <c r="AV268" s="50"/>
      <c r="AW268" s="51"/>
      <c r="AX268" s="50"/>
      <c r="AY268" s="50"/>
      <c r="AZ268" s="51"/>
      <c r="BA268" s="50"/>
      <c r="BB268" s="50"/>
      <c r="BC268" s="51"/>
      <c r="BD268" s="50"/>
      <c r="BE268" s="50"/>
      <c r="BF268" s="53" t="n">
        <f aca="false">COUNTA(M268,P268,S268,V268,Y268,AB268,AE268,AH268,AK268,AN268,AQ268,AT268,AW268,AZ268,BC268)</f>
        <v>0</v>
      </c>
      <c r="BG268" s="54" t="str">
        <f aca="true">IF(BF268&gt;0,TODAY()-MAX(M268,P268,S268,V268,Y268,AB268,AE268,AH268,AK268,AN268,AQ268,AT268,AW268,AZ268,BC268),"")</f>
        <v/>
      </c>
      <c r="BH268" s="54" t="str">
        <f aca="false">IF(AND(G268&lt;&gt;"",M268&lt;&gt;""),M268-G268,"")</f>
        <v/>
      </c>
      <c r="BI268" s="51"/>
      <c r="BJ268" s="51"/>
      <c r="BK268" s="55"/>
      <c r="BL268" s="56" t="str">
        <f aca="false">IF(E268="","",IFERROR(IF(INDEX(Setup!$D$23:$D$32,MATCH(E268,Setup!$B$23:$B$32,0))="","Unmapped",INDEX(Setup!$D$23:$D$32,MATCH(E268,Setup!$B$23:$B$32,0))),"Unmapped"))</f>
        <v/>
      </c>
    </row>
    <row r="269" customFormat="false" ht="15" hidden="false" customHeight="true" outlineLevel="0" collapsed="false">
      <c r="A269" s="57"/>
      <c r="B269" s="57"/>
      <c r="C269" s="57"/>
      <c r="D269" s="57"/>
      <c r="E269" s="57"/>
      <c r="F269" s="57"/>
      <c r="G269" s="58"/>
      <c r="H269" s="58"/>
      <c r="I269" s="57"/>
      <c r="J269" s="57"/>
      <c r="K269" s="57"/>
      <c r="L269" s="58"/>
      <c r="M269" s="58"/>
      <c r="N269" s="57"/>
      <c r="O269" s="57"/>
      <c r="P269" s="58"/>
      <c r="Q269" s="57"/>
      <c r="R269" s="57"/>
      <c r="S269" s="58"/>
      <c r="T269" s="57"/>
      <c r="U269" s="57"/>
      <c r="V269" s="58"/>
      <c r="W269" s="57"/>
      <c r="X269" s="59"/>
      <c r="Y269" s="58"/>
      <c r="Z269" s="57"/>
      <c r="AA269" s="57"/>
      <c r="AB269" s="58"/>
      <c r="AC269" s="57"/>
      <c r="AD269" s="57"/>
      <c r="AE269" s="58"/>
      <c r="AF269" s="57"/>
      <c r="AG269" s="57"/>
      <c r="AH269" s="58"/>
      <c r="AI269" s="57"/>
      <c r="AJ269" s="57"/>
      <c r="AK269" s="58"/>
      <c r="AL269" s="57"/>
      <c r="AM269" s="57"/>
      <c r="AN269" s="58"/>
      <c r="AO269" s="57"/>
      <c r="AP269" s="57"/>
      <c r="AQ269" s="58"/>
      <c r="AR269" s="57"/>
      <c r="AS269" s="57"/>
      <c r="AT269" s="58"/>
      <c r="AU269" s="57"/>
      <c r="AV269" s="57"/>
      <c r="AW269" s="58"/>
      <c r="AX269" s="57"/>
      <c r="AY269" s="57"/>
      <c r="AZ269" s="58"/>
      <c r="BA269" s="57"/>
      <c r="BB269" s="57"/>
      <c r="BC269" s="58"/>
      <c r="BD269" s="57"/>
      <c r="BE269" s="57"/>
      <c r="BF269" s="47" t="n">
        <f aca="false">COUNTA(M269,P269,S269,V269,Y269,AB269,AE269,AH269,AK269,AN269,AQ269,AT269,AW269,AZ269,BC269)</f>
        <v>0</v>
      </c>
      <c r="BG269" s="48" t="str">
        <f aca="true">IF(BF269&gt;0,TODAY()-MAX(M269,P269,S269,V269,Y269,AB269,AE269,AH269,AK269,AN269,AQ269,AT269,AW269,AZ269,BC269),"")</f>
        <v/>
      </c>
      <c r="BH269" s="48" t="str">
        <f aca="false">IF(AND(G269&lt;&gt;"",M269&lt;&gt;""),M269-G269,"")</f>
        <v/>
      </c>
      <c r="BI269" s="58"/>
      <c r="BJ269" s="58"/>
      <c r="BL269" s="49" t="str">
        <f aca="false">IF(E269="","",IFERROR(IF(INDEX(Setup!$D$23:$D$32,MATCH(E269,Setup!$B$23:$B$32,0))="","Unmapped",INDEX(Setup!$D$23:$D$32,MATCH(E269,Setup!$B$23:$B$32,0))),"Unmapped"))</f>
        <v/>
      </c>
    </row>
    <row r="270" customFormat="false" ht="15" hidden="false" customHeight="true" outlineLevel="0" collapsed="false">
      <c r="A270" s="50"/>
      <c r="B270" s="50"/>
      <c r="C270" s="50"/>
      <c r="D270" s="50"/>
      <c r="E270" s="50"/>
      <c r="F270" s="50"/>
      <c r="G270" s="51"/>
      <c r="H270" s="51"/>
      <c r="I270" s="50"/>
      <c r="J270" s="50"/>
      <c r="K270" s="50"/>
      <c r="L270" s="51"/>
      <c r="M270" s="51"/>
      <c r="N270" s="50"/>
      <c r="O270" s="50"/>
      <c r="P270" s="51"/>
      <c r="Q270" s="50"/>
      <c r="R270" s="50"/>
      <c r="S270" s="51"/>
      <c r="T270" s="50"/>
      <c r="U270" s="50"/>
      <c r="V270" s="51"/>
      <c r="W270" s="50"/>
      <c r="X270" s="52"/>
      <c r="Y270" s="51"/>
      <c r="Z270" s="50"/>
      <c r="AA270" s="50"/>
      <c r="AB270" s="51"/>
      <c r="AC270" s="50"/>
      <c r="AD270" s="50"/>
      <c r="AE270" s="51"/>
      <c r="AF270" s="50"/>
      <c r="AG270" s="50"/>
      <c r="AH270" s="51"/>
      <c r="AI270" s="50"/>
      <c r="AJ270" s="50"/>
      <c r="AK270" s="51"/>
      <c r="AL270" s="50"/>
      <c r="AM270" s="50"/>
      <c r="AN270" s="51"/>
      <c r="AO270" s="50"/>
      <c r="AP270" s="50"/>
      <c r="AQ270" s="51"/>
      <c r="AR270" s="50"/>
      <c r="AS270" s="50"/>
      <c r="AT270" s="51"/>
      <c r="AU270" s="50"/>
      <c r="AV270" s="50"/>
      <c r="AW270" s="51"/>
      <c r="AX270" s="50"/>
      <c r="AY270" s="50"/>
      <c r="AZ270" s="51"/>
      <c r="BA270" s="50"/>
      <c r="BB270" s="50"/>
      <c r="BC270" s="51"/>
      <c r="BD270" s="50"/>
      <c r="BE270" s="50"/>
      <c r="BF270" s="53" t="n">
        <f aca="false">COUNTA(M270,P270,S270,V270,Y270,AB270,AE270,AH270,AK270,AN270,AQ270,AT270,AW270,AZ270,BC270)</f>
        <v>0</v>
      </c>
      <c r="BG270" s="54" t="str">
        <f aca="true">IF(BF270&gt;0,TODAY()-MAX(M270,P270,S270,V270,Y270,AB270,AE270,AH270,AK270,AN270,AQ270,AT270,AW270,AZ270,BC270),"")</f>
        <v/>
      </c>
      <c r="BH270" s="54" t="str">
        <f aca="false">IF(AND(G270&lt;&gt;"",M270&lt;&gt;""),M270-G270,"")</f>
        <v/>
      </c>
      <c r="BI270" s="51"/>
      <c r="BJ270" s="51"/>
      <c r="BK270" s="55"/>
      <c r="BL270" s="56" t="str">
        <f aca="false">IF(E270="","",IFERROR(IF(INDEX(Setup!$D$23:$D$32,MATCH(E270,Setup!$B$23:$B$32,0))="","Unmapped",INDEX(Setup!$D$23:$D$32,MATCH(E270,Setup!$B$23:$B$32,0))),"Unmapped"))</f>
        <v/>
      </c>
    </row>
    <row r="271" customFormat="false" ht="15" hidden="false" customHeight="true" outlineLevel="0" collapsed="false">
      <c r="A271" s="57"/>
      <c r="B271" s="57"/>
      <c r="C271" s="57"/>
      <c r="D271" s="57"/>
      <c r="E271" s="57"/>
      <c r="F271" s="57"/>
      <c r="G271" s="58"/>
      <c r="H271" s="58"/>
      <c r="I271" s="57"/>
      <c r="J271" s="57"/>
      <c r="K271" s="57"/>
      <c r="L271" s="58"/>
      <c r="M271" s="58"/>
      <c r="N271" s="57"/>
      <c r="O271" s="57"/>
      <c r="P271" s="58"/>
      <c r="Q271" s="57"/>
      <c r="R271" s="57"/>
      <c r="S271" s="58"/>
      <c r="T271" s="57"/>
      <c r="U271" s="57"/>
      <c r="V271" s="58"/>
      <c r="W271" s="57"/>
      <c r="X271" s="59"/>
      <c r="Y271" s="58"/>
      <c r="Z271" s="57"/>
      <c r="AA271" s="57"/>
      <c r="AB271" s="58"/>
      <c r="AC271" s="57"/>
      <c r="AD271" s="57"/>
      <c r="AE271" s="58"/>
      <c r="AF271" s="57"/>
      <c r="AG271" s="57"/>
      <c r="AH271" s="58"/>
      <c r="AI271" s="57"/>
      <c r="AJ271" s="57"/>
      <c r="AK271" s="58"/>
      <c r="AL271" s="57"/>
      <c r="AM271" s="57"/>
      <c r="AN271" s="58"/>
      <c r="AO271" s="57"/>
      <c r="AP271" s="57"/>
      <c r="AQ271" s="58"/>
      <c r="AR271" s="57"/>
      <c r="AS271" s="57"/>
      <c r="AT271" s="58"/>
      <c r="AU271" s="57"/>
      <c r="AV271" s="57"/>
      <c r="AW271" s="58"/>
      <c r="AX271" s="57"/>
      <c r="AY271" s="57"/>
      <c r="AZ271" s="58"/>
      <c r="BA271" s="57"/>
      <c r="BB271" s="57"/>
      <c r="BC271" s="58"/>
      <c r="BD271" s="57"/>
      <c r="BE271" s="57"/>
      <c r="BF271" s="47" t="n">
        <f aca="false">COUNTA(M271,P271,S271,V271,Y271,AB271,AE271,AH271,AK271,AN271,AQ271,AT271,AW271,AZ271,BC271)</f>
        <v>0</v>
      </c>
      <c r="BG271" s="48" t="str">
        <f aca="true">IF(BF271&gt;0,TODAY()-MAX(M271,P271,S271,V271,Y271,AB271,AE271,AH271,AK271,AN271,AQ271,AT271,AW271,AZ271,BC271),"")</f>
        <v/>
      </c>
      <c r="BH271" s="48" t="str">
        <f aca="false">IF(AND(G271&lt;&gt;"",M271&lt;&gt;""),M271-G271,"")</f>
        <v/>
      </c>
      <c r="BI271" s="58"/>
      <c r="BJ271" s="58"/>
      <c r="BL271" s="49" t="str">
        <f aca="false">IF(E271="","",IFERROR(IF(INDEX(Setup!$D$23:$D$32,MATCH(E271,Setup!$B$23:$B$32,0))="","Unmapped",INDEX(Setup!$D$23:$D$32,MATCH(E271,Setup!$B$23:$B$32,0))),"Unmapped"))</f>
        <v/>
      </c>
    </row>
    <row r="272" customFormat="false" ht="15" hidden="false" customHeight="true" outlineLevel="0" collapsed="false">
      <c r="A272" s="50"/>
      <c r="B272" s="50"/>
      <c r="C272" s="50"/>
      <c r="D272" s="50"/>
      <c r="E272" s="50"/>
      <c r="F272" s="50"/>
      <c r="G272" s="51"/>
      <c r="H272" s="51"/>
      <c r="I272" s="50"/>
      <c r="J272" s="50"/>
      <c r="K272" s="50"/>
      <c r="L272" s="51"/>
      <c r="M272" s="51"/>
      <c r="N272" s="50"/>
      <c r="O272" s="50"/>
      <c r="P272" s="51"/>
      <c r="Q272" s="50"/>
      <c r="R272" s="50"/>
      <c r="S272" s="51"/>
      <c r="T272" s="50"/>
      <c r="U272" s="50"/>
      <c r="V272" s="51"/>
      <c r="W272" s="50"/>
      <c r="X272" s="52"/>
      <c r="Y272" s="51"/>
      <c r="Z272" s="50"/>
      <c r="AA272" s="50"/>
      <c r="AB272" s="51"/>
      <c r="AC272" s="50"/>
      <c r="AD272" s="50"/>
      <c r="AE272" s="51"/>
      <c r="AF272" s="50"/>
      <c r="AG272" s="50"/>
      <c r="AH272" s="51"/>
      <c r="AI272" s="50"/>
      <c r="AJ272" s="50"/>
      <c r="AK272" s="51"/>
      <c r="AL272" s="50"/>
      <c r="AM272" s="50"/>
      <c r="AN272" s="51"/>
      <c r="AO272" s="50"/>
      <c r="AP272" s="50"/>
      <c r="AQ272" s="51"/>
      <c r="AR272" s="50"/>
      <c r="AS272" s="50"/>
      <c r="AT272" s="51"/>
      <c r="AU272" s="50"/>
      <c r="AV272" s="50"/>
      <c r="AW272" s="51"/>
      <c r="AX272" s="50"/>
      <c r="AY272" s="50"/>
      <c r="AZ272" s="51"/>
      <c r="BA272" s="50"/>
      <c r="BB272" s="50"/>
      <c r="BC272" s="51"/>
      <c r="BD272" s="50"/>
      <c r="BE272" s="50"/>
      <c r="BF272" s="53" t="n">
        <f aca="false">COUNTA(M272,P272,S272,V272,Y272,AB272,AE272,AH272,AK272,AN272,AQ272,AT272,AW272,AZ272,BC272)</f>
        <v>0</v>
      </c>
      <c r="BG272" s="54" t="str">
        <f aca="true">IF(BF272&gt;0,TODAY()-MAX(M272,P272,S272,V272,Y272,AB272,AE272,AH272,AK272,AN272,AQ272,AT272,AW272,AZ272,BC272),"")</f>
        <v/>
      </c>
      <c r="BH272" s="54" t="str">
        <f aca="false">IF(AND(G272&lt;&gt;"",M272&lt;&gt;""),M272-G272,"")</f>
        <v/>
      </c>
      <c r="BI272" s="51"/>
      <c r="BJ272" s="51"/>
      <c r="BK272" s="55"/>
      <c r="BL272" s="56" t="str">
        <f aca="false">IF(E272="","",IFERROR(IF(INDEX(Setup!$D$23:$D$32,MATCH(E272,Setup!$B$23:$B$32,0))="","Unmapped",INDEX(Setup!$D$23:$D$32,MATCH(E272,Setup!$B$23:$B$32,0))),"Unmapped"))</f>
        <v/>
      </c>
    </row>
    <row r="273" customFormat="false" ht="15" hidden="false" customHeight="true" outlineLevel="0" collapsed="false">
      <c r="A273" s="57"/>
      <c r="B273" s="57"/>
      <c r="C273" s="57"/>
      <c r="D273" s="57"/>
      <c r="E273" s="57"/>
      <c r="F273" s="57"/>
      <c r="G273" s="58"/>
      <c r="H273" s="58"/>
      <c r="I273" s="57"/>
      <c r="J273" s="57"/>
      <c r="K273" s="57"/>
      <c r="L273" s="58"/>
      <c r="M273" s="58"/>
      <c r="N273" s="57"/>
      <c r="O273" s="57"/>
      <c r="P273" s="58"/>
      <c r="Q273" s="57"/>
      <c r="R273" s="57"/>
      <c r="S273" s="58"/>
      <c r="T273" s="57"/>
      <c r="U273" s="57"/>
      <c r="V273" s="58"/>
      <c r="W273" s="57"/>
      <c r="X273" s="59"/>
      <c r="Y273" s="58"/>
      <c r="Z273" s="57"/>
      <c r="AA273" s="57"/>
      <c r="AB273" s="58"/>
      <c r="AC273" s="57"/>
      <c r="AD273" s="57"/>
      <c r="AE273" s="58"/>
      <c r="AF273" s="57"/>
      <c r="AG273" s="57"/>
      <c r="AH273" s="58"/>
      <c r="AI273" s="57"/>
      <c r="AJ273" s="57"/>
      <c r="AK273" s="58"/>
      <c r="AL273" s="57"/>
      <c r="AM273" s="57"/>
      <c r="AN273" s="58"/>
      <c r="AO273" s="57"/>
      <c r="AP273" s="57"/>
      <c r="AQ273" s="58"/>
      <c r="AR273" s="57"/>
      <c r="AS273" s="57"/>
      <c r="AT273" s="58"/>
      <c r="AU273" s="57"/>
      <c r="AV273" s="57"/>
      <c r="AW273" s="58"/>
      <c r="AX273" s="57"/>
      <c r="AY273" s="57"/>
      <c r="AZ273" s="58"/>
      <c r="BA273" s="57"/>
      <c r="BB273" s="57"/>
      <c r="BC273" s="58"/>
      <c r="BD273" s="57"/>
      <c r="BE273" s="57"/>
      <c r="BF273" s="47" t="n">
        <f aca="false">COUNTA(M273,P273,S273,V273,Y273,AB273,AE273,AH273,AK273,AN273,AQ273,AT273,AW273,AZ273,BC273)</f>
        <v>0</v>
      </c>
      <c r="BG273" s="48" t="str">
        <f aca="true">IF(BF273&gt;0,TODAY()-MAX(M273,P273,S273,V273,Y273,AB273,AE273,AH273,AK273,AN273,AQ273,AT273,AW273,AZ273,BC273),"")</f>
        <v/>
      </c>
      <c r="BH273" s="48" t="str">
        <f aca="false">IF(AND(G273&lt;&gt;"",M273&lt;&gt;""),M273-G273,"")</f>
        <v/>
      </c>
      <c r="BI273" s="58"/>
      <c r="BJ273" s="58"/>
      <c r="BL273" s="49" t="str">
        <f aca="false">IF(E273="","",IFERROR(IF(INDEX(Setup!$D$23:$D$32,MATCH(E273,Setup!$B$23:$B$32,0))="","Unmapped",INDEX(Setup!$D$23:$D$32,MATCH(E273,Setup!$B$23:$B$32,0))),"Unmapped"))</f>
        <v/>
      </c>
    </row>
    <row r="274" customFormat="false" ht="15" hidden="false" customHeight="true" outlineLevel="0" collapsed="false">
      <c r="A274" s="50"/>
      <c r="B274" s="50"/>
      <c r="C274" s="50"/>
      <c r="D274" s="50"/>
      <c r="E274" s="50"/>
      <c r="F274" s="50"/>
      <c r="G274" s="51"/>
      <c r="H274" s="51"/>
      <c r="I274" s="50"/>
      <c r="J274" s="50"/>
      <c r="K274" s="50"/>
      <c r="L274" s="51"/>
      <c r="M274" s="51"/>
      <c r="N274" s="50"/>
      <c r="O274" s="50"/>
      <c r="P274" s="51"/>
      <c r="Q274" s="50"/>
      <c r="R274" s="50"/>
      <c r="S274" s="51"/>
      <c r="T274" s="50"/>
      <c r="U274" s="50"/>
      <c r="V274" s="51"/>
      <c r="W274" s="50"/>
      <c r="X274" s="52"/>
      <c r="Y274" s="51"/>
      <c r="Z274" s="50"/>
      <c r="AA274" s="50"/>
      <c r="AB274" s="51"/>
      <c r="AC274" s="50"/>
      <c r="AD274" s="50"/>
      <c r="AE274" s="51"/>
      <c r="AF274" s="50"/>
      <c r="AG274" s="50"/>
      <c r="AH274" s="51"/>
      <c r="AI274" s="50"/>
      <c r="AJ274" s="50"/>
      <c r="AK274" s="51"/>
      <c r="AL274" s="50"/>
      <c r="AM274" s="50"/>
      <c r="AN274" s="51"/>
      <c r="AO274" s="50"/>
      <c r="AP274" s="50"/>
      <c r="AQ274" s="51"/>
      <c r="AR274" s="50"/>
      <c r="AS274" s="50"/>
      <c r="AT274" s="51"/>
      <c r="AU274" s="50"/>
      <c r="AV274" s="50"/>
      <c r="AW274" s="51"/>
      <c r="AX274" s="50"/>
      <c r="AY274" s="50"/>
      <c r="AZ274" s="51"/>
      <c r="BA274" s="50"/>
      <c r="BB274" s="50"/>
      <c r="BC274" s="51"/>
      <c r="BD274" s="50"/>
      <c r="BE274" s="50"/>
      <c r="BF274" s="53" t="n">
        <f aca="false">COUNTA(M274,P274,S274,V274,Y274,AB274,AE274,AH274,AK274,AN274,AQ274,AT274,AW274,AZ274,BC274)</f>
        <v>0</v>
      </c>
      <c r="BG274" s="54" t="str">
        <f aca="true">IF(BF274&gt;0,TODAY()-MAX(M274,P274,S274,V274,Y274,AB274,AE274,AH274,AK274,AN274,AQ274,AT274,AW274,AZ274,BC274),"")</f>
        <v/>
      </c>
      <c r="BH274" s="54" t="str">
        <f aca="false">IF(AND(G274&lt;&gt;"",M274&lt;&gt;""),M274-G274,"")</f>
        <v/>
      </c>
      <c r="BI274" s="51"/>
      <c r="BJ274" s="51"/>
      <c r="BK274" s="55"/>
      <c r="BL274" s="56" t="str">
        <f aca="false">IF(E274="","",IFERROR(IF(INDEX(Setup!$D$23:$D$32,MATCH(E274,Setup!$B$23:$B$32,0))="","Unmapped",INDEX(Setup!$D$23:$D$32,MATCH(E274,Setup!$B$23:$B$32,0))),"Unmapped"))</f>
        <v/>
      </c>
    </row>
    <row r="275" customFormat="false" ht="15" hidden="false" customHeight="true" outlineLevel="0" collapsed="false">
      <c r="A275" s="57"/>
      <c r="B275" s="57"/>
      <c r="C275" s="57"/>
      <c r="D275" s="57"/>
      <c r="E275" s="57"/>
      <c r="F275" s="57"/>
      <c r="G275" s="58"/>
      <c r="H275" s="58"/>
      <c r="I275" s="57"/>
      <c r="J275" s="57"/>
      <c r="K275" s="57"/>
      <c r="L275" s="58"/>
      <c r="M275" s="58"/>
      <c r="N275" s="57"/>
      <c r="O275" s="57"/>
      <c r="P275" s="58"/>
      <c r="Q275" s="57"/>
      <c r="R275" s="57"/>
      <c r="S275" s="58"/>
      <c r="T275" s="57"/>
      <c r="U275" s="57"/>
      <c r="V275" s="58"/>
      <c r="W275" s="57"/>
      <c r="X275" s="59"/>
      <c r="Y275" s="58"/>
      <c r="Z275" s="57"/>
      <c r="AA275" s="57"/>
      <c r="AB275" s="58"/>
      <c r="AC275" s="57"/>
      <c r="AD275" s="57"/>
      <c r="AE275" s="58"/>
      <c r="AF275" s="57"/>
      <c r="AG275" s="57"/>
      <c r="AH275" s="58"/>
      <c r="AI275" s="57"/>
      <c r="AJ275" s="57"/>
      <c r="AK275" s="58"/>
      <c r="AL275" s="57"/>
      <c r="AM275" s="57"/>
      <c r="AN275" s="58"/>
      <c r="AO275" s="57"/>
      <c r="AP275" s="57"/>
      <c r="AQ275" s="58"/>
      <c r="AR275" s="57"/>
      <c r="AS275" s="57"/>
      <c r="AT275" s="58"/>
      <c r="AU275" s="57"/>
      <c r="AV275" s="57"/>
      <c r="AW275" s="58"/>
      <c r="AX275" s="57"/>
      <c r="AY275" s="57"/>
      <c r="AZ275" s="58"/>
      <c r="BA275" s="57"/>
      <c r="BB275" s="57"/>
      <c r="BC275" s="58"/>
      <c r="BD275" s="57"/>
      <c r="BE275" s="57"/>
      <c r="BF275" s="47" t="n">
        <f aca="false">COUNTA(M275,P275,S275,V275,Y275,AB275,AE275,AH275,AK275,AN275,AQ275,AT275,AW275,AZ275,BC275)</f>
        <v>0</v>
      </c>
      <c r="BG275" s="48" t="str">
        <f aca="true">IF(BF275&gt;0,TODAY()-MAX(M275,P275,S275,V275,Y275,AB275,AE275,AH275,AK275,AN275,AQ275,AT275,AW275,AZ275,BC275),"")</f>
        <v/>
      </c>
      <c r="BH275" s="48" t="str">
        <f aca="false">IF(AND(G275&lt;&gt;"",M275&lt;&gt;""),M275-G275,"")</f>
        <v/>
      </c>
      <c r="BI275" s="58"/>
      <c r="BJ275" s="58"/>
      <c r="BL275" s="49" t="str">
        <f aca="false">IF(E275="","",IFERROR(IF(INDEX(Setup!$D$23:$D$32,MATCH(E275,Setup!$B$23:$B$32,0))="","Unmapped",INDEX(Setup!$D$23:$D$32,MATCH(E275,Setup!$B$23:$B$32,0))),"Unmapped"))</f>
        <v/>
      </c>
    </row>
    <row r="276" customFormat="false" ht="15" hidden="false" customHeight="true" outlineLevel="0" collapsed="false">
      <c r="A276" s="50"/>
      <c r="B276" s="50"/>
      <c r="C276" s="50"/>
      <c r="D276" s="50"/>
      <c r="E276" s="50"/>
      <c r="F276" s="50"/>
      <c r="G276" s="51"/>
      <c r="H276" s="51"/>
      <c r="I276" s="50"/>
      <c r="J276" s="50"/>
      <c r="K276" s="50"/>
      <c r="L276" s="51"/>
      <c r="M276" s="51"/>
      <c r="N276" s="50"/>
      <c r="O276" s="50"/>
      <c r="P276" s="51"/>
      <c r="Q276" s="50"/>
      <c r="R276" s="50"/>
      <c r="S276" s="51"/>
      <c r="T276" s="50"/>
      <c r="U276" s="50"/>
      <c r="V276" s="51"/>
      <c r="W276" s="50"/>
      <c r="X276" s="52"/>
      <c r="Y276" s="51"/>
      <c r="Z276" s="50"/>
      <c r="AA276" s="50"/>
      <c r="AB276" s="51"/>
      <c r="AC276" s="50"/>
      <c r="AD276" s="50"/>
      <c r="AE276" s="51"/>
      <c r="AF276" s="50"/>
      <c r="AG276" s="50"/>
      <c r="AH276" s="51"/>
      <c r="AI276" s="50"/>
      <c r="AJ276" s="50"/>
      <c r="AK276" s="51"/>
      <c r="AL276" s="50"/>
      <c r="AM276" s="50"/>
      <c r="AN276" s="51"/>
      <c r="AO276" s="50"/>
      <c r="AP276" s="50"/>
      <c r="AQ276" s="51"/>
      <c r="AR276" s="50"/>
      <c r="AS276" s="50"/>
      <c r="AT276" s="51"/>
      <c r="AU276" s="50"/>
      <c r="AV276" s="50"/>
      <c r="AW276" s="51"/>
      <c r="AX276" s="50"/>
      <c r="AY276" s="50"/>
      <c r="AZ276" s="51"/>
      <c r="BA276" s="50"/>
      <c r="BB276" s="50"/>
      <c r="BC276" s="51"/>
      <c r="BD276" s="50"/>
      <c r="BE276" s="50"/>
      <c r="BF276" s="53" t="n">
        <f aca="false">COUNTA(M276,P276,S276,V276,Y276,AB276,AE276,AH276,AK276,AN276,AQ276,AT276,AW276,AZ276,BC276)</f>
        <v>0</v>
      </c>
      <c r="BG276" s="54" t="str">
        <f aca="true">IF(BF276&gt;0,TODAY()-MAX(M276,P276,S276,V276,Y276,AB276,AE276,AH276,AK276,AN276,AQ276,AT276,AW276,AZ276,BC276),"")</f>
        <v/>
      </c>
      <c r="BH276" s="54" t="str">
        <f aca="false">IF(AND(G276&lt;&gt;"",M276&lt;&gt;""),M276-G276,"")</f>
        <v/>
      </c>
      <c r="BI276" s="51"/>
      <c r="BJ276" s="51"/>
      <c r="BK276" s="55"/>
      <c r="BL276" s="56" t="str">
        <f aca="false">IF(E276="","",IFERROR(IF(INDEX(Setup!$D$23:$D$32,MATCH(E276,Setup!$B$23:$B$32,0))="","Unmapped",INDEX(Setup!$D$23:$D$32,MATCH(E276,Setup!$B$23:$B$32,0))),"Unmapped"))</f>
        <v/>
      </c>
    </row>
    <row r="277" customFormat="false" ht="15" hidden="false" customHeight="true" outlineLevel="0" collapsed="false">
      <c r="A277" s="57"/>
      <c r="B277" s="57"/>
      <c r="C277" s="57"/>
      <c r="D277" s="57"/>
      <c r="E277" s="57"/>
      <c r="F277" s="57"/>
      <c r="G277" s="58"/>
      <c r="H277" s="58"/>
      <c r="I277" s="57"/>
      <c r="J277" s="57"/>
      <c r="K277" s="57"/>
      <c r="L277" s="58"/>
      <c r="M277" s="58"/>
      <c r="N277" s="57"/>
      <c r="O277" s="57"/>
      <c r="P277" s="58"/>
      <c r="Q277" s="57"/>
      <c r="R277" s="57"/>
      <c r="S277" s="58"/>
      <c r="T277" s="57"/>
      <c r="U277" s="57"/>
      <c r="V277" s="58"/>
      <c r="W277" s="57"/>
      <c r="X277" s="59"/>
      <c r="Y277" s="58"/>
      <c r="Z277" s="57"/>
      <c r="AA277" s="57"/>
      <c r="AB277" s="58"/>
      <c r="AC277" s="57"/>
      <c r="AD277" s="57"/>
      <c r="AE277" s="58"/>
      <c r="AF277" s="57"/>
      <c r="AG277" s="57"/>
      <c r="AH277" s="58"/>
      <c r="AI277" s="57"/>
      <c r="AJ277" s="57"/>
      <c r="AK277" s="58"/>
      <c r="AL277" s="57"/>
      <c r="AM277" s="57"/>
      <c r="AN277" s="58"/>
      <c r="AO277" s="57"/>
      <c r="AP277" s="57"/>
      <c r="AQ277" s="58"/>
      <c r="AR277" s="57"/>
      <c r="AS277" s="57"/>
      <c r="AT277" s="58"/>
      <c r="AU277" s="57"/>
      <c r="AV277" s="57"/>
      <c r="AW277" s="58"/>
      <c r="AX277" s="57"/>
      <c r="AY277" s="57"/>
      <c r="AZ277" s="58"/>
      <c r="BA277" s="57"/>
      <c r="BB277" s="57"/>
      <c r="BC277" s="58"/>
      <c r="BD277" s="57"/>
      <c r="BE277" s="57"/>
      <c r="BF277" s="47" t="n">
        <f aca="false">COUNTA(M277,P277,S277,V277,Y277,AB277,AE277,AH277,AK277,AN277,AQ277,AT277,AW277,AZ277,BC277)</f>
        <v>0</v>
      </c>
      <c r="BG277" s="48" t="str">
        <f aca="true">IF(BF277&gt;0,TODAY()-MAX(M277,P277,S277,V277,Y277,AB277,AE277,AH277,AK277,AN277,AQ277,AT277,AW277,AZ277,BC277),"")</f>
        <v/>
      </c>
      <c r="BH277" s="48" t="str">
        <f aca="false">IF(AND(G277&lt;&gt;"",M277&lt;&gt;""),M277-G277,"")</f>
        <v/>
      </c>
      <c r="BI277" s="58"/>
      <c r="BJ277" s="58"/>
      <c r="BL277" s="49" t="str">
        <f aca="false">IF(E277="","",IFERROR(IF(INDEX(Setup!$D$23:$D$32,MATCH(E277,Setup!$B$23:$B$32,0))="","Unmapped",INDEX(Setup!$D$23:$D$32,MATCH(E277,Setup!$B$23:$B$32,0))),"Unmapped"))</f>
        <v/>
      </c>
    </row>
    <row r="278" customFormat="false" ht="15" hidden="false" customHeight="true" outlineLevel="0" collapsed="false">
      <c r="A278" s="50"/>
      <c r="B278" s="50"/>
      <c r="C278" s="50"/>
      <c r="D278" s="50"/>
      <c r="E278" s="50"/>
      <c r="F278" s="50"/>
      <c r="G278" s="51"/>
      <c r="H278" s="51"/>
      <c r="I278" s="50"/>
      <c r="J278" s="50"/>
      <c r="K278" s="50"/>
      <c r="L278" s="51"/>
      <c r="M278" s="51"/>
      <c r="N278" s="50"/>
      <c r="O278" s="50"/>
      <c r="P278" s="51"/>
      <c r="Q278" s="50"/>
      <c r="R278" s="50"/>
      <c r="S278" s="51"/>
      <c r="T278" s="50"/>
      <c r="U278" s="50"/>
      <c r="V278" s="51"/>
      <c r="W278" s="50"/>
      <c r="X278" s="52"/>
      <c r="Y278" s="51"/>
      <c r="Z278" s="50"/>
      <c r="AA278" s="50"/>
      <c r="AB278" s="51"/>
      <c r="AC278" s="50"/>
      <c r="AD278" s="50"/>
      <c r="AE278" s="51"/>
      <c r="AF278" s="50"/>
      <c r="AG278" s="50"/>
      <c r="AH278" s="51"/>
      <c r="AI278" s="50"/>
      <c r="AJ278" s="50"/>
      <c r="AK278" s="51"/>
      <c r="AL278" s="50"/>
      <c r="AM278" s="50"/>
      <c r="AN278" s="51"/>
      <c r="AO278" s="50"/>
      <c r="AP278" s="50"/>
      <c r="AQ278" s="51"/>
      <c r="AR278" s="50"/>
      <c r="AS278" s="50"/>
      <c r="AT278" s="51"/>
      <c r="AU278" s="50"/>
      <c r="AV278" s="50"/>
      <c r="AW278" s="51"/>
      <c r="AX278" s="50"/>
      <c r="AY278" s="50"/>
      <c r="AZ278" s="51"/>
      <c r="BA278" s="50"/>
      <c r="BB278" s="50"/>
      <c r="BC278" s="51"/>
      <c r="BD278" s="50"/>
      <c r="BE278" s="50"/>
      <c r="BF278" s="53" t="n">
        <f aca="false">COUNTA(M278,P278,S278,V278,Y278,AB278,AE278,AH278,AK278,AN278,AQ278,AT278,AW278,AZ278,BC278)</f>
        <v>0</v>
      </c>
      <c r="BG278" s="54" t="str">
        <f aca="true">IF(BF278&gt;0,TODAY()-MAX(M278,P278,S278,V278,Y278,AB278,AE278,AH278,AK278,AN278,AQ278,AT278,AW278,AZ278,BC278),"")</f>
        <v/>
      </c>
      <c r="BH278" s="54" t="str">
        <f aca="false">IF(AND(G278&lt;&gt;"",M278&lt;&gt;""),M278-G278,"")</f>
        <v/>
      </c>
      <c r="BI278" s="51"/>
      <c r="BJ278" s="51"/>
      <c r="BK278" s="55"/>
      <c r="BL278" s="56" t="str">
        <f aca="false">IF(E278="","",IFERROR(IF(INDEX(Setup!$D$23:$D$32,MATCH(E278,Setup!$B$23:$B$32,0))="","Unmapped",INDEX(Setup!$D$23:$D$32,MATCH(E278,Setup!$B$23:$B$32,0))),"Unmapped"))</f>
        <v/>
      </c>
    </row>
    <row r="279" customFormat="false" ht="15" hidden="false" customHeight="true" outlineLevel="0" collapsed="false">
      <c r="A279" s="57"/>
      <c r="B279" s="57"/>
      <c r="C279" s="57"/>
      <c r="D279" s="57"/>
      <c r="E279" s="57"/>
      <c r="F279" s="57"/>
      <c r="G279" s="58"/>
      <c r="H279" s="58"/>
      <c r="I279" s="57"/>
      <c r="J279" s="57"/>
      <c r="K279" s="57"/>
      <c r="L279" s="58"/>
      <c r="M279" s="58"/>
      <c r="N279" s="57"/>
      <c r="O279" s="57"/>
      <c r="P279" s="58"/>
      <c r="Q279" s="57"/>
      <c r="R279" s="57"/>
      <c r="S279" s="58"/>
      <c r="T279" s="57"/>
      <c r="U279" s="57"/>
      <c r="V279" s="58"/>
      <c r="W279" s="57"/>
      <c r="X279" s="59"/>
      <c r="Y279" s="58"/>
      <c r="Z279" s="57"/>
      <c r="AA279" s="57"/>
      <c r="AB279" s="58"/>
      <c r="AC279" s="57"/>
      <c r="AD279" s="57"/>
      <c r="AE279" s="58"/>
      <c r="AF279" s="57"/>
      <c r="AG279" s="57"/>
      <c r="AH279" s="58"/>
      <c r="AI279" s="57"/>
      <c r="AJ279" s="57"/>
      <c r="AK279" s="58"/>
      <c r="AL279" s="57"/>
      <c r="AM279" s="57"/>
      <c r="AN279" s="58"/>
      <c r="AO279" s="57"/>
      <c r="AP279" s="57"/>
      <c r="AQ279" s="58"/>
      <c r="AR279" s="57"/>
      <c r="AS279" s="57"/>
      <c r="AT279" s="58"/>
      <c r="AU279" s="57"/>
      <c r="AV279" s="57"/>
      <c r="AW279" s="58"/>
      <c r="AX279" s="57"/>
      <c r="AY279" s="57"/>
      <c r="AZ279" s="58"/>
      <c r="BA279" s="57"/>
      <c r="BB279" s="57"/>
      <c r="BC279" s="58"/>
      <c r="BD279" s="57"/>
      <c r="BE279" s="57"/>
      <c r="BF279" s="47" t="n">
        <f aca="false">COUNTA(M279,P279,S279,V279,Y279,AB279,AE279,AH279,AK279,AN279,AQ279,AT279,AW279,AZ279,BC279)</f>
        <v>0</v>
      </c>
      <c r="BG279" s="48" t="str">
        <f aca="true">IF(BF279&gt;0,TODAY()-MAX(M279,P279,S279,V279,Y279,AB279,AE279,AH279,AK279,AN279,AQ279,AT279,AW279,AZ279,BC279),"")</f>
        <v/>
      </c>
      <c r="BH279" s="48" t="str">
        <f aca="false">IF(AND(G279&lt;&gt;"",M279&lt;&gt;""),M279-G279,"")</f>
        <v/>
      </c>
      <c r="BI279" s="58"/>
      <c r="BJ279" s="58"/>
      <c r="BL279" s="49" t="str">
        <f aca="false">IF(E279="","",IFERROR(IF(INDEX(Setup!$D$23:$D$32,MATCH(E279,Setup!$B$23:$B$32,0))="","Unmapped",INDEX(Setup!$D$23:$D$32,MATCH(E279,Setup!$B$23:$B$32,0))),"Unmapped"))</f>
        <v/>
      </c>
    </row>
    <row r="280" customFormat="false" ht="15" hidden="false" customHeight="true" outlineLevel="0" collapsed="false">
      <c r="A280" s="50"/>
      <c r="B280" s="50"/>
      <c r="C280" s="50"/>
      <c r="D280" s="50"/>
      <c r="E280" s="50"/>
      <c r="F280" s="50"/>
      <c r="G280" s="51"/>
      <c r="H280" s="51"/>
      <c r="I280" s="50"/>
      <c r="J280" s="50"/>
      <c r="K280" s="50"/>
      <c r="L280" s="51"/>
      <c r="M280" s="51"/>
      <c r="N280" s="50"/>
      <c r="O280" s="50"/>
      <c r="P280" s="51"/>
      <c r="Q280" s="50"/>
      <c r="R280" s="50"/>
      <c r="S280" s="51"/>
      <c r="T280" s="50"/>
      <c r="U280" s="50"/>
      <c r="V280" s="51"/>
      <c r="W280" s="50"/>
      <c r="X280" s="52"/>
      <c r="Y280" s="51"/>
      <c r="Z280" s="50"/>
      <c r="AA280" s="50"/>
      <c r="AB280" s="51"/>
      <c r="AC280" s="50"/>
      <c r="AD280" s="50"/>
      <c r="AE280" s="51"/>
      <c r="AF280" s="50"/>
      <c r="AG280" s="50"/>
      <c r="AH280" s="51"/>
      <c r="AI280" s="50"/>
      <c r="AJ280" s="50"/>
      <c r="AK280" s="51"/>
      <c r="AL280" s="50"/>
      <c r="AM280" s="50"/>
      <c r="AN280" s="51"/>
      <c r="AO280" s="50"/>
      <c r="AP280" s="50"/>
      <c r="AQ280" s="51"/>
      <c r="AR280" s="50"/>
      <c r="AS280" s="50"/>
      <c r="AT280" s="51"/>
      <c r="AU280" s="50"/>
      <c r="AV280" s="50"/>
      <c r="AW280" s="51"/>
      <c r="AX280" s="50"/>
      <c r="AY280" s="50"/>
      <c r="AZ280" s="51"/>
      <c r="BA280" s="50"/>
      <c r="BB280" s="50"/>
      <c r="BC280" s="51"/>
      <c r="BD280" s="50"/>
      <c r="BE280" s="50"/>
      <c r="BF280" s="53" t="n">
        <f aca="false">COUNTA(M280,P280,S280,V280,Y280,AB280,AE280,AH280,AK280,AN280,AQ280,AT280,AW280,AZ280,BC280)</f>
        <v>0</v>
      </c>
      <c r="BG280" s="54" t="str">
        <f aca="true">IF(BF280&gt;0,TODAY()-MAX(M280,P280,S280,V280,Y280,AB280,AE280,AH280,AK280,AN280,AQ280,AT280,AW280,AZ280,BC280),"")</f>
        <v/>
      </c>
      <c r="BH280" s="54" t="str">
        <f aca="false">IF(AND(G280&lt;&gt;"",M280&lt;&gt;""),M280-G280,"")</f>
        <v/>
      </c>
      <c r="BI280" s="51"/>
      <c r="BJ280" s="51"/>
      <c r="BK280" s="55"/>
      <c r="BL280" s="56" t="str">
        <f aca="false">IF(E280="","",IFERROR(IF(INDEX(Setup!$D$23:$D$32,MATCH(E280,Setup!$B$23:$B$32,0))="","Unmapped",INDEX(Setup!$D$23:$D$32,MATCH(E280,Setup!$B$23:$B$32,0))),"Unmapped"))</f>
        <v/>
      </c>
    </row>
    <row r="281" customFormat="false" ht="15" hidden="false" customHeight="true" outlineLevel="0" collapsed="false">
      <c r="A281" s="57"/>
      <c r="B281" s="57"/>
      <c r="C281" s="57"/>
      <c r="D281" s="57"/>
      <c r="E281" s="57"/>
      <c r="F281" s="57"/>
      <c r="G281" s="58"/>
      <c r="H281" s="58"/>
      <c r="I281" s="57"/>
      <c r="J281" s="57"/>
      <c r="K281" s="57"/>
      <c r="L281" s="58"/>
      <c r="M281" s="58"/>
      <c r="N281" s="57"/>
      <c r="O281" s="57"/>
      <c r="P281" s="58"/>
      <c r="Q281" s="57"/>
      <c r="R281" s="57"/>
      <c r="S281" s="58"/>
      <c r="T281" s="57"/>
      <c r="U281" s="57"/>
      <c r="V281" s="58"/>
      <c r="W281" s="57"/>
      <c r="X281" s="59"/>
      <c r="Y281" s="58"/>
      <c r="Z281" s="57"/>
      <c r="AA281" s="57"/>
      <c r="AB281" s="58"/>
      <c r="AC281" s="57"/>
      <c r="AD281" s="57"/>
      <c r="AE281" s="58"/>
      <c r="AF281" s="57"/>
      <c r="AG281" s="57"/>
      <c r="AH281" s="58"/>
      <c r="AI281" s="57"/>
      <c r="AJ281" s="57"/>
      <c r="AK281" s="58"/>
      <c r="AL281" s="57"/>
      <c r="AM281" s="57"/>
      <c r="AN281" s="58"/>
      <c r="AO281" s="57"/>
      <c r="AP281" s="57"/>
      <c r="AQ281" s="58"/>
      <c r="AR281" s="57"/>
      <c r="AS281" s="57"/>
      <c r="AT281" s="58"/>
      <c r="AU281" s="57"/>
      <c r="AV281" s="57"/>
      <c r="AW281" s="58"/>
      <c r="AX281" s="57"/>
      <c r="AY281" s="57"/>
      <c r="AZ281" s="58"/>
      <c r="BA281" s="57"/>
      <c r="BB281" s="57"/>
      <c r="BC281" s="58"/>
      <c r="BD281" s="57"/>
      <c r="BE281" s="57"/>
      <c r="BF281" s="47" t="n">
        <f aca="false">COUNTA(M281,P281,S281,V281,Y281,AB281,AE281,AH281,AK281,AN281,AQ281,AT281,AW281,AZ281,BC281)</f>
        <v>0</v>
      </c>
      <c r="BG281" s="48" t="str">
        <f aca="true">IF(BF281&gt;0,TODAY()-MAX(M281,P281,S281,V281,Y281,AB281,AE281,AH281,AK281,AN281,AQ281,AT281,AW281,AZ281,BC281),"")</f>
        <v/>
      </c>
      <c r="BH281" s="48" t="str">
        <f aca="false">IF(AND(G281&lt;&gt;"",M281&lt;&gt;""),M281-G281,"")</f>
        <v/>
      </c>
      <c r="BI281" s="58"/>
      <c r="BJ281" s="58"/>
      <c r="BL281" s="49" t="str">
        <f aca="false">IF(E281="","",IFERROR(IF(INDEX(Setup!$D$23:$D$32,MATCH(E281,Setup!$B$23:$B$32,0))="","Unmapped",INDEX(Setup!$D$23:$D$32,MATCH(E281,Setup!$B$23:$B$32,0))),"Unmapped"))</f>
        <v/>
      </c>
    </row>
    <row r="282" customFormat="false" ht="15" hidden="false" customHeight="true" outlineLevel="0" collapsed="false">
      <c r="A282" s="50"/>
      <c r="B282" s="50"/>
      <c r="C282" s="50"/>
      <c r="D282" s="50"/>
      <c r="E282" s="50"/>
      <c r="F282" s="50"/>
      <c r="G282" s="51"/>
      <c r="H282" s="51"/>
      <c r="I282" s="50"/>
      <c r="J282" s="50"/>
      <c r="K282" s="50"/>
      <c r="L282" s="51"/>
      <c r="M282" s="51"/>
      <c r="N282" s="50"/>
      <c r="O282" s="50"/>
      <c r="P282" s="51"/>
      <c r="Q282" s="50"/>
      <c r="R282" s="50"/>
      <c r="S282" s="51"/>
      <c r="T282" s="50"/>
      <c r="U282" s="50"/>
      <c r="V282" s="51"/>
      <c r="W282" s="50"/>
      <c r="X282" s="52"/>
      <c r="Y282" s="51"/>
      <c r="Z282" s="50"/>
      <c r="AA282" s="50"/>
      <c r="AB282" s="51"/>
      <c r="AC282" s="50"/>
      <c r="AD282" s="50"/>
      <c r="AE282" s="51"/>
      <c r="AF282" s="50"/>
      <c r="AG282" s="50"/>
      <c r="AH282" s="51"/>
      <c r="AI282" s="50"/>
      <c r="AJ282" s="50"/>
      <c r="AK282" s="51"/>
      <c r="AL282" s="50"/>
      <c r="AM282" s="50"/>
      <c r="AN282" s="51"/>
      <c r="AO282" s="50"/>
      <c r="AP282" s="50"/>
      <c r="AQ282" s="51"/>
      <c r="AR282" s="50"/>
      <c r="AS282" s="50"/>
      <c r="AT282" s="51"/>
      <c r="AU282" s="50"/>
      <c r="AV282" s="50"/>
      <c r="AW282" s="51"/>
      <c r="AX282" s="50"/>
      <c r="AY282" s="50"/>
      <c r="AZ282" s="51"/>
      <c r="BA282" s="50"/>
      <c r="BB282" s="50"/>
      <c r="BC282" s="51"/>
      <c r="BD282" s="50"/>
      <c r="BE282" s="50"/>
      <c r="BF282" s="53" t="n">
        <f aca="false">COUNTA(M282,P282,S282,V282,Y282,AB282,AE282,AH282,AK282,AN282,AQ282,AT282,AW282,AZ282,BC282)</f>
        <v>0</v>
      </c>
      <c r="BG282" s="54" t="str">
        <f aca="true">IF(BF282&gt;0,TODAY()-MAX(M282,P282,S282,V282,Y282,AB282,AE282,AH282,AK282,AN282,AQ282,AT282,AW282,AZ282,BC282),"")</f>
        <v/>
      </c>
      <c r="BH282" s="54" t="str">
        <f aca="false">IF(AND(G282&lt;&gt;"",M282&lt;&gt;""),M282-G282,"")</f>
        <v/>
      </c>
      <c r="BI282" s="51"/>
      <c r="BJ282" s="51"/>
      <c r="BK282" s="55"/>
      <c r="BL282" s="56" t="str">
        <f aca="false">IF(E282="","",IFERROR(IF(INDEX(Setup!$D$23:$D$32,MATCH(E282,Setup!$B$23:$B$32,0))="","Unmapped",INDEX(Setup!$D$23:$D$32,MATCH(E282,Setup!$B$23:$B$32,0))),"Unmapped"))</f>
        <v/>
      </c>
    </row>
    <row r="283" customFormat="false" ht="15" hidden="false" customHeight="true" outlineLevel="0" collapsed="false">
      <c r="A283" s="57"/>
      <c r="B283" s="57"/>
      <c r="C283" s="57"/>
      <c r="D283" s="57"/>
      <c r="E283" s="57"/>
      <c r="F283" s="57"/>
      <c r="G283" s="58"/>
      <c r="H283" s="58"/>
      <c r="I283" s="57"/>
      <c r="J283" s="57"/>
      <c r="K283" s="57"/>
      <c r="L283" s="58"/>
      <c r="M283" s="58"/>
      <c r="N283" s="57"/>
      <c r="O283" s="57"/>
      <c r="P283" s="58"/>
      <c r="Q283" s="57"/>
      <c r="R283" s="57"/>
      <c r="S283" s="58"/>
      <c r="T283" s="57"/>
      <c r="U283" s="57"/>
      <c r="V283" s="58"/>
      <c r="W283" s="57"/>
      <c r="X283" s="59"/>
      <c r="Y283" s="58"/>
      <c r="Z283" s="57"/>
      <c r="AA283" s="57"/>
      <c r="AB283" s="58"/>
      <c r="AC283" s="57"/>
      <c r="AD283" s="57"/>
      <c r="AE283" s="58"/>
      <c r="AF283" s="57"/>
      <c r="AG283" s="57"/>
      <c r="AH283" s="58"/>
      <c r="AI283" s="57"/>
      <c r="AJ283" s="57"/>
      <c r="AK283" s="58"/>
      <c r="AL283" s="57"/>
      <c r="AM283" s="57"/>
      <c r="AN283" s="58"/>
      <c r="AO283" s="57"/>
      <c r="AP283" s="57"/>
      <c r="AQ283" s="58"/>
      <c r="AR283" s="57"/>
      <c r="AS283" s="57"/>
      <c r="AT283" s="58"/>
      <c r="AU283" s="57"/>
      <c r="AV283" s="57"/>
      <c r="AW283" s="58"/>
      <c r="AX283" s="57"/>
      <c r="AY283" s="57"/>
      <c r="AZ283" s="58"/>
      <c r="BA283" s="57"/>
      <c r="BB283" s="57"/>
      <c r="BC283" s="58"/>
      <c r="BD283" s="57"/>
      <c r="BE283" s="57"/>
      <c r="BF283" s="47" t="n">
        <f aca="false">COUNTA(M283,P283,S283,V283,Y283,AB283,AE283,AH283,AK283,AN283,AQ283,AT283,AW283,AZ283,BC283)</f>
        <v>0</v>
      </c>
      <c r="BG283" s="48" t="str">
        <f aca="true">IF(BF283&gt;0,TODAY()-MAX(M283,P283,S283,V283,Y283,AB283,AE283,AH283,AK283,AN283,AQ283,AT283,AW283,AZ283,BC283),"")</f>
        <v/>
      </c>
      <c r="BH283" s="48" t="str">
        <f aca="false">IF(AND(G283&lt;&gt;"",M283&lt;&gt;""),M283-G283,"")</f>
        <v/>
      </c>
      <c r="BI283" s="58"/>
      <c r="BJ283" s="58"/>
      <c r="BL283" s="49" t="str">
        <f aca="false">IF(E283="","",IFERROR(IF(INDEX(Setup!$D$23:$D$32,MATCH(E283,Setup!$B$23:$B$32,0))="","Unmapped",INDEX(Setup!$D$23:$D$32,MATCH(E283,Setup!$B$23:$B$32,0))),"Unmapped"))</f>
        <v/>
      </c>
    </row>
    <row r="284" customFormat="false" ht="15" hidden="false" customHeight="true" outlineLevel="0" collapsed="false">
      <c r="A284" s="50"/>
      <c r="B284" s="50"/>
      <c r="C284" s="50"/>
      <c r="D284" s="50"/>
      <c r="E284" s="50"/>
      <c r="F284" s="50"/>
      <c r="G284" s="51"/>
      <c r="H284" s="51"/>
      <c r="I284" s="50"/>
      <c r="J284" s="50"/>
      <c r="K284" s="50"/>
      <c r="L284" s="51"/>
      <c r="M284" s="51"/>
      <c r="N284" s="50"/>
      <c r="O284" s="50"/>
      <c r="P284" s="51"/>
      <c r="Q284" s="50"/>
      <c r="R284" s="50"/>
      <c r="S284" s="51"/>
      <c r="T284" s="50"/>
      <c r="U284" s="50"/>
      <c r="V284" s="51"/>
      <c r="W284" s="50"/>
      <c r="X284" s="52"/>
      <c r="Y284" s="51"/>
      <c r="Z284" s="50"/>
      <c r="AA284" s="50"/>
      <c r="AB284" s="51"/>
      <c r="AC284" s="50"/>
      <c r="AD284" s="50"/>
      <c r="AE284" s="51"/>
      <c r="AF284" s="50"/>
      <c r="AG284" s="50"/>
      <c r="AH284" s="51"/>
      <c r="AI284" s="50"/>
      <c r="AJ284" s="50"/>
      <c r="AK284" s="51"/>
      <c r="AL284" s="50"/>
      <c r="AM284" s="50"/>
      <c r="AN284" s="51"/>
      <c r="AO284" s="50"/>
      <c r="AP284" s="50"/>
      <c r="AQ284" s="51"/>
      <c r="AR284" s="50"/>
      <c r="AS284" s="50"/>
      <c r="AT284" s="51"/>
      <c r="AU284" s="50"/>
      <c r="AV284" s="50"/>
      <c r="AW284" s="51"/>
      <c r="AX284" s="50"/>
      <c r="AY284" s="50"/>
      <c r="AZ284" s="51"/>
      <c r="BA284" s="50"/>
      <c r="BB284" s="50"/>
      <c r="BC284" s="51"/>
      <c r="BD284" s="50"/>
      <c r="BE284" s="50"/>
      <c r="BF284" s="53" t="n">
        <f aca="false">COUNTA(M284,P284,S284,V284,Y284,AB284,AE284,AH284,AK284,AN284,AQ284,AT284,AW284,AZ284,BC284)</f>
        <v>0</v>
      </c>
      <c r="BG284" s="54" t="str">
        <f aca="true">IF(BF284&gt;0,TODAY()-MAX(M284,P284,S284,V284,Y284,AB284,AE284,AH284,AK284,AN284,AQ284,AT284,AW284,AZ284,BC284),"")</f>
        <v/>
      </c>
      <c r="BH284" s="54" t="str">
        <f aca="false">IF(AND(G284&lt;&gt;"",M284&lt;&gt;""),M284-G284,"")</f>
        <v/>
      </c>
      <c r="BI284" s="51"/>
      <c r="BJ284" s="51"/>
      <c r="BK284" s="55"/>
      <c r="BL284" s="56" t="str">
        <f aca="false">IF(E284="","",IFERROR(IF(INDEX(Setup!$D$23:$D$32,MATCH(E284,Setup!$B$23:$B$32,0))="","Unmapped",INDEX(Setup!$D$23:$D$32,MATCH(E284,Setup!$B$23:$B$32,0))),"Unmapped"))</f>
        <v/>
      </c>
    </row>
    <row r="285" customFormat="false" ht="15" hidden="false" customHeight="true" outlineLevel="0" collapsed="false">
      <c r="A285" s="57"/>
      <c r="B285" s="57"/>
      <c r="C285" s="57"/>
      <c r="D285" s="57"/>
      <c r="E285" s="57"/>
      <c r="F285" s="57"/>
      <c r="G285" s="58"/>
      <c r="H285" s="58"/>
      <c r="I285" s="57"/>
      <c r="J285" s="57"/>
      <c r="K285" s="57"/>
      <c r="L285" s="58"/>
      <c r="M285" s="58"/>
      <c r="N285" s="57"/>
      <c r="O285" s="57"/>
      <c r="P285" s="58"/>
      <c r="Q285" s="57"/>
      <c r="R285" s="57"/>
      <c r="S285" s="58"/>
      <c r="T285" s="57"/>
      <c r="U285" s="57"/>
      <c r="V285" s="58"/>
      <c r="W285" s="57"/>
      <c r="X285" s="59"/>
      <c r="Y285" s="58"/>
      <c r="Z285" s="57"/>
      <c r="AA285" s="57"/>
      <c r="AB285" s="58"/>
      <c r="AC285" s="57"/>
      <c r="AD285" s="57"/>
      <c r="AE285" s="58"/>
      <c r="AF285" s="57"/>
      <c r="AG285" s="57"/>
      <c r="AH285" s="58"/>
      <c r="AI285" s="57"/>
      <c r="AJ285" s="57"/>
      <c r="AK285" s="58"/>
      <c r="AL285" s="57"/>
      <c r="AM285" s="57"/>
      <c r="AN285" s="58"/>
      <c r="AO285" s="57"/>
      <c r="AP285" s="57"/>
      <c r="AQ285" s="58"/>
      <c r="AR285" s="57"/>
      <c r="AS285" s="57"/>
      <c r="AT285" s="58"/>
      <c r="AU285" s="57"/>
      <c r="AV285" s="57"/>
      <c r="AW285" s="58"/>
      <c r="AX285" s="57"/>
      <c r="AY285" s="57"/>
      <c r="AZ285" s="58"/>
      <c r="BA285" s="57"/>
      <c r="BB285" s="57"/>
      <c r="BC285" s="58"/>
      <c r="BD285" s="57"/>
      <c r="BE285" s="57"/>
      <c r="BF285" s="47" t="n">
        <f aca="false">COUNTA(M285,P285,S285,V285,Y285,AB285,AE285,AH285,AK285,AN285,AQ285,AT285,AW285,AZ285,BC285)</f>
        <v>0</v>
      </c>
      <c r="BG285" s="48" t="str">
        <f aca="true">IF(BF285&gt;0,TODAY()-MAX(M285,P285,S285,V285,Y285,AB285,AE285,AH285,AK285,AN285,AQ285,AT285,AW285,AZ285,BC285),"")</f>
        <v/>
      </c>
      <c r="BH285" s="48" t="str">
        <f aca="false">IF(AND(G285&lt;&gt;"",M285&lt;&gt;""),M285-G285,"")</f>
        <v/>
      </c>
      <c r="BI285" s="58"/>
      <c r="BJ285" s="58"/>
      <c r="BL285" s="49" t="str">
        <f aca="false">IF(E285="","",IFERROR(IF(INDEX(Setup!$D$23:$D$32,MATCH(E285,Setup!$B$23:$B$32,0))="","Unmapped",INDEX(Setup!$D$23:$D$32,MATCH(E285,Setup!$B$23:$B$32,0))),"Unmapped"))</f>
        <v/>
      </c>
    </row>
    <row r="286" customFormat="false" ht="15" hidden="false" customHeight="true" outlineLevel="0" collapsed="false">
      <c r="A286" s="50"/>
      <c r="B286" s="50"/>
      <c r="C286" s="50"/>
      <c r="D286" s="50"/>
      <c r="E286" s="50"/>
      <c r="F286" s="50"/>
      <c r="G286" s="51"/>
      <c r="H286" s="51"/>
      <c r="I286" s="50"/>
      <c r="J286" s="50"/>
      <c r="K286" s="50"/>
      <c r="L286" s="51"/>
      <c r="M286" s="51"/>
      <c r="N286" s="50"/>
      <c r="O286" s="50"/>
      <c r="P286" s="51"/>
      <c r="Q286" s="50"/>
      <c r="R286" s="50"/>
      <c r="S286" s="51"/>
      <c r="T286" s="50"/>
      <c r="U286" s="50"/>
      <c r="V286" s="51"/>
      <c r="W286" s="50"/>
      <c r="X286" s="52"/>
      <c r="Y286" s="51"/>
      <c r="Z286" s="50"/>
      <c r="AA286" s="50"/>
      <c r="AB286" s="51"/>
      <c r="AC286" s="50"/>
      <c r="AD286" s="50"/>
      <c r="AE286" s="51"/>
      <c r="AF286" s="50"/>
      <c r="AG286" s="50"/>
      <c r="AH286" s="51"/>
      <c r="AI286" s="50"/>
      <c r="AJ286" s="50"/>
      <c r="AK286" s="51"/>
      <c r="AL286" s="50"/>
      <c r="AM286" s="50"/>
      <c r="AN286" s="51"/>
      <c r="AO286" s="50"/>
      <c r="AP286" s="50"/>
      <c r="AQ286" s="51"/>
      <c r="AR286" s="50"/>
      <c r="AS286" s="50"/>
      <c r="AT286" s="51"/>
      <c r="AU286" s="50"/>
      <c r="AV286" s="50"/>
      <c r="AW286" s="51"/>
      <c r="AX286" s="50"/>
      <c r="AY286" s="50"/>
      <c r="AZ286" s="51"/>
      <c r="BA286" s="50"/>
      <c r="BB286" s="50"/>
      <c r="BC286" s="51"/>
      <c r="BD286" s="50"/>
      <c r="BE286" s="50"/>
      <c r="BF286" s="53" t="n">
        <f aca="false">COUNTA(M286,P286,S286,V286,Y286,AB286,AE286,AH286,AK286,AN286,AQ286,AT286,AW286,AZ286,BC286)</f>
        <v>0</v>
      </c>
      <c r="BG286" s="54" t="str">
        <f aca="true">IF(BF286&gt;0,TODAY()-MAX(M286,P286,S286,V286,Y286,AB286,AE286,AH286,AK286,AN286,AQ286,AT286,AW286,AZ286,BC286),"")</f>
        <v/>
      </c>
      <c r="BH286" s="54" t="str">
        <f aca="false">IF(AND(G286&lt;&gt;"",M286&lt;&gt;""),M286-G286,"")</f>
        <v/>
      </c>
      <c r="BI286" s="51"/>
      <c r="BJ286" s="51"/>
      <c r="BK286" s="55"/>
      <c r="BL286" s="56" t="str">
        <f aca="false">IF(E286="","",IFERROR(IF(INDEX(Setup!$D$23:$D$32,MATCH(E286,Setup!$B$23:$B$32,0))="","Unmapped",INDEX(Setup!$D$23:$D$32,MATCH(E286,Setup!$B$23:$B$32,0))),"Unmapped"))</f>
        <v/>
      </c>
    </row>
    <row r="287" customFormat="false" ht="15" hidden="false" customHeight="true" outlineLevel="0" collapsed="false">
      <c r="A287" s="57"/>
      <c r="B287" s="57"/>
      <c r="C287" s="57"/>
      <c r="D287" s="57"/>
      <c r="E287" s="57"/>
      <c r="F287" s="57"/>
      <c r="G287" s="58"/>
      <c r="H287" s="58"/>
      <c r="I287" s="57"/>
      <c r="J287" s="57"/>
      <c r="K287" s="57"/>
      <c r="L287" s="58"/>
      <c r="M287" s="58"/>
      <c r="N287" s="57"/>
      <c r="O287" s="57"/>
      <c r="P287" s="58"/>
      <c r="Q287" s="57"/>
      <c r="R287" s="57"/>
      <c r="S287" s="58"/>
      <c r="T287" s="57"/>
      <c r="U287" s="57"/>
      <c r="V287" s="58"/>
      <c r="W287" s="57"/>
      <c r="X287" s="59"/>
      <c r="Y287" s="58"/>
      <c r="Z287" s="57"/>
      <c r="AA287" s="57"/>
      <c r="AB287" s="58"/>
      <c r="AC287" s="57"/>
      <c r="AD287" s="57"/>
      <c r="AE287" s="58"/>
      <c r="AF287" s="57"/>
      <c r="AG287" s="57"/>
      <c r="AH287" s="58"/>
      <c r="AI287" s="57"/>
      <c r="AJ287" s="57"/>
      <c r="AK287" s="58"/>
      <c r="AL287" s="57"/>
      <c r="AM287" s="57"/>
      <c r="AN287" s="58"/>
      <c r="AO287" s="57"/>
      <c r="AP287" s="57"/>
      <c r="AQ287" s="58"/>
      <c r="AR287" s="57"/>
      <c r="AS287" s="57"/>
      <c r="AT287" s="58"/>
      <c r="AU287" s="57"/>
      <c r="AV287" s="57"/>
      <c r="AW287" s="58"/>
      <c r="AX287" s="57"/>
      <c r="AY287" s="57"/>
      <c r="AZ287" s="58"/>
      <c r="BA287" s="57"/>
      <c r="BB287" s="57"/>
      <c r="BC287" s="58"/>
      <c r="BD287" s="57"/>
      <c r="BE287" s="57"/>
      <c r="BF287" s="47" t="n">
        <f aca="false">COUNTA(M287,P287,S287,V287,Y287,AB287,AE287,AH287,AK287,AN287,AQ287,AT287,AW287,AZ287,BC287)</f>
        <v>0</v>
      </c>
      <c r="BG287" s="48" t="str">
        <f aca="true">IF(BF287&gt;0,TODAY()-MAX(M287,P287,S287,V287,Y287,AB287,AE287,AH287,AK287,AN287,AQ287,AT287,AW287,AZ287,BC287),"")</f>
        <v/>
      </c>
      <c r="BH287" s="48" t="str">
        <f aca="false">IF(AND(G287&lt;&gt;"",M287&lt;&gt;""),M287-G287,"")</f>
        <v/>
      </c>
      <c r="BI287" s="58"/>
      <c r="BJ287" s="58"/>
      <c r="BL287" s="49" t="str">
        <f aca="false">IF(E287="","",IFERROR(IF(INDEX(Setup!$D$23:$D$32,MATCH(E287,Setup!$B$23:$B$32,0))="","Unmapped",INDEX(Setup!$D$23:$D$32,MATCH(E287,Setup!$B$23:$B$32,0))),"Unmapped"))</f>
        <v/>
      </c>
    </row>
    <row r="288" customFormat="false" ht="15" hidden="false" customHeight="true" outlineLevel="0" collapsed="false">
      <c r="A288" s="50"/>
      <c r="B288" s="50"/>
      <c r="C288" s="50"/>
      <c r="D288" s="50"/>
      <c r="E288" s="50"/>
      <c r="F288" s="50"/>
      <c r="G288" s="51"/>
      <c r="H288" s="51"/>
      <c r="I288" s="50"/>
      <c r="J288" s="50"/>
      <c r="K288" s="50"/>
      <c r="L288" s="51"/>
      <c r="M288" s="51"/>
      <c r="N288" s="50"/>
      <c r="O288" s="50"/>
      <c r="P288" s="51"/>
      <c r="Q288" s="50"/>
      <c r="R288" s="50"/>
      <c r="S288" s="51"/>
      <c r="T288" s="50"/>
      <c r="U288" s="50"/>
      <c r="V288" s="51"/>
      <c r="W288" s="50"/>
      <c r="X288" s="52"/>
      <c r="Y288" s="51"/>
      <c r="Z288" s="50"/>
      <c r="AA288" s="50"/>
      <c r="AB288" s="51"/>
      <c r="AC288" s="50"/>
      <c r="AD288" s="50"/>
      <c r="AE288" s="51"/>
      <c r="AF288" s="50"/>
      <c r="AG288" s="50"/>
      <c r="AH288" s="51"/>
      <c r="AI288" s="50"/>
      <c r="AJ288" s="50"/>
      <c r="AK288" s="51"/>
      <c r="AL288" s="50"/>
      <c r="AM288" s="50"/>
      <c r="AN288" s="51"/>
      <c r="AO288" s="50"/>
      <c r="AP288" s="50"/>
      <c r="AQ288" s="51"/>
      <c r="AR288" s="50"/>
      <c r="AS288" s="50"/>
      <c r="AT288" s="51"/>
      <c r="AU288" s="50"/>
      <c r="AV288" s="50"/>
      <c r="AW288" s="51"/>
      <c r="AX288" s="50"/>
      <c r="AY288" s="50"/>
      <c r="AZ288" s="51"/>
      <c r="BA288" s="50"/>
      <c r="BB288" s="50"/>
      <c r="BC288" s="51"/>
      <c r="BD288" s="50"/>
      <c r="BE288" s="50"/>
      <c r="BF288" s="53" t="n">
        <f aca="false">COUNTA(M288,P288,S288,V288,Y288,AB288,AE288,AH288,AK288,AN288,AQ288,AT288,AW288,AZ288,BC288)</f>
        <v>0</v>
      </c>
      <c r="BG288" s="54" t="str">
        <f aca="true">IF(BF288&gt;0,TODAY()-MAX(M288,P288,S288,V288,Y288,AB288,AE288,AH288,AK288,AN288,AQ288,AT288,AW288,AZ288,BC288),"")</f>
        <v/>
      </c>
      <c r="BH288" s="54" t="str">
        <f aca="false">IF(AND(G288&lt;&gt;"",M288&lt;&gt;""),M288-G288,"")</f>
        <v/>
      </c>
      <c r="BI288" s="51"/>
      <c r="BJ288" s="51"/>
      <c r="BK288" s="55"/>
      <c r="BL288" s="56" t="str">
        <f aca="false">IF(E288="","",IFERROR(IF(INDEX(Setup!$D$23:$D$32,MATCH(E288,Setup!$B$23:$B$32,0))="","Unmapped",INDEX(Setup!$D$23:$D$32,MATCH(E288,Setup!$B$23:$B$32,0))),"Unmapped"))</f>
        <v/>
      </c>
    </row>
    <row r="289" customFormat="false" ht="15" hidden="false" customHeight="true" outlineLevel="0" collapsed="false">
      <c r="A289" s="57"/>
      <c r="B289" s="57"/>
      <c r="C289" s="57"/>
      <c r="D289" s="57"/>
      <c r="E289" s="57"/>
      <c r="F289" s="57"/>
      <c r="G289" s="58"/>
      <c r="H289" s="58"/>
      <c r="I289" s="57"/>
      <c r="J289" s="57"/>
      <c r="K289" s="57"/>
      <c r="L289" s="58"/>
      <c r="M289" s="58"/>
      <c r="N289" s="57"/>
      <c r="O289" s="57"/>
      <c r="P289" s="58"/>
      <c r="Q289" s="57"/>
      <c r="R289" s="57"/>
      <c r="S289" s="58"/>
      <c r="T289" s="57"/>
      <c r="U289" s="57"/>
      <c r="V289" s="58"/>
      <c r="W289" s="57"/>
      <c r="X289" s="59"/>
      <c r="Y289" s="58"/>
      <c r="Z289" s="57"/>
      <c r="AA289" s="57"/>
      <c r="AB289" s="58"/>
      <c r="AC289" s="57"/>
      <c r="AD289" s="57"/>
      <c r="AE289" s="58"/>
      <c r="AF289" s="57"/>
      <c r="AG289" s="57"/>
      <c r="AH289" s="58"/>
      <c r="AI289" s="57"/>
      <c r="AJ289" s="57"/>
      <c r="AK289" s="58"/>
      <c r="AL289" s="57"/>
      <c r="AM289" s="57"/>
      <c r="AN289" s="58"/>
      <c r="AO289" s="57"/>
      <c r="AP289" s="57"/>
      <c r="AQ289" s="58"/>
      <c r="AR289" s="57"/>
      <c r="AS289" s="57"/>
      <c r="AT289" s="58"/>
      <c r="AU289" s="57"/>
      <c r="AV289" s="57"/>
      <c r="AW289" s="58"/>
      <c r="AX289" s="57"/>
      <c r="AY289" s="57"/>
      <c r="AZ289" s="58"/>
      <c r="BA289" s="57"/>
      <c r="BB289" s="57"/>
      <c r="BC289" s="58"/>
      <c r="BD289" s="57"/>
      <c r="BE289" s="57"/>
      <c r="BF289" s="47" t="n">
        <f aca="false">COUNTA(M289,P289,S289,V289,Y289,AB289,AE289,AH289,AK289,AN289,AQ289,AT289,AW289,AZ289,BC289)</f>
        <v>0</v>
      </c>
      <c r="BG289" s="48" t="str">
        <f aca="true">IF(BF289&gt;0,TODAY()-MAX(M289,P289,S289,V289,Y289,AB289,AE289,AH289,AK289,AN289,AQ289,AT289,AW289,AZ289,BC289),"")</f>
        <v/>
      </c>
      <c r="BH289" s="48" t="str">
        <f aca="false">IF(AND(G289&lt;&gt;"",M289&lt;&gt;""),M289-G289,"")</f>
        <v/>
      </c>
      <c r="BI289" s="58"/>
      <c r="BJ289" s="58"/>
      <c r="BL289" s="49" t="str">
        <f aca="false">IF(E289="","",IFERROR(IF(INDEX(Setup!$D$23:$D$32,MATCH(E289,Setup!$B$23:$B$32,0))="","Unmapped",INDEX(Setup!$D$23:$D$32,MATCH(E289,Setup!$B$23:$B$32,0))),"Unmapped"))</f>
        <v/>
      </c>
    </row>
    <row r="290" customFormat="false" ht="15" hidden="false" customHeight="true" outlineLevel="0" collapsed="false">
      <c r="A290" s="50"/>
      <c r="B290" s="50"/>
      <c r="C290" s="50"/>
      <c r="D290" s="50"/>
      <c r="E290" s="50"/>
      <c r="F290" s="50"/>
      <c r="G290" s="51"/>
      <c r="H290" s="51"/>
      <c r="I290" s="50"/>
      <c r="J290" s="50"/>
      <c r="K290" s="50"/>
      <c r="L290" s="51"/>
      <c r="M290" s="51"/>
      <c r="N290" s="50"/>
      <c r="O290" s="50"/>
      <c r="P290" s="51"/>
      <c r="Q290" s="50"/>
      <c r="R290" s="50"/>
      <c r="S290" s="51"/>
      <c r="T290" s="50"/>
      <c r="U290" s="50"/>
      <c r="V290" s="51"/>
      <c r="W290" s="50"/>
      <c r="X290" s="52"/>
      <c r="Y290" s="51"/>
      <c r="Z290" s="50"/>
      <c r="AA290" s="50"/>
      <c r="AB290" s="51"/>
      <c r="AC290" s="50"/>
      <c r="AD290" s="50"/>
      <c r="AE290" s="51"/>
      <c r="AF290" s="50"/>
      <c r="AG290" s="50"/>
      <c r="AH290" s="51"/>
      <c r="AI290" s="50"/>
      <c r="AJ290" s="50"/>
      <c r="AK290" s="51"/>
      <c r="AL290" s="50"/>
      <c r="AM290" s="50"/>
      <c r="AN290" s="51"/>
      <c r="AO290" s="50"/>
      <c r="AP290" s="50"/>
      <c r="AQ290" s="51"/>
      <c r="AR290" s="50"/>
      <c r="AS290" s="50"/>
      <c r="AT290" s="51"/>
      <c r="AU290" s="50"/>
      <c r="AV290" s="50"/>
      <c r="AW290" s="51"/>
      <c r="AX290" s="50"/>
      <c r="AY290" s="50"/>
      <c r="AZ290" s="51"/>
      <c r="BA290" s="50"/>
      <c r="BB290" s="50"/>
      <c r="BC290" s="51"/>
      <c r="BD290" s="50"/>
      <c r="BE290" s="50"/>
      <c r="BF290" s="53" t="n">
        <f aca="false">COUNTA(M290,P290,S290,V290,Y290,AB290,AE290,AH290,AK290,AN290,AQ290,AT290,AW290,AZ290,BC290)</f>
        <v>0</v>
      </c>
      <c r="BG290" s="54" t="str">
        <f aca="true">IF(BF290&gt;0,TODAY()-MAX(M290,P290,S290,V290,Y290,AB290,AE290,AH290,AK290,AN290,AQ290,AT290,AW290,AZ290,BC290),"")</f>
        <v/>
      </c>
      <c r="BH290" s="54" t="str">
        <f aca="false">IF(AND(G290&lt;&gt;"",M290&lt;&gt;""),M290-G290,"")</f>
        <v/>
      </c>
      <c r="BI290" s="51"/>
      <c r="BJ290" s="51"/>
      <c r="BK290" s="55"/>
      <c r="BL290" s="56" t="str">
        <f aca="false">IF(E290="","",IFERROR(IF(INDEX(Setup!$D$23:$D$32,MATCH(E290,Setup!$B$23:$B$32,0))="","Unmapped",INDEX(Setup!$D$23:$D$32,MATCH(E290,Setup!$B$23:$B$32,0))),"Unmapped"))</f>
        <v/>
      </c>
    </row>
    <row r="291" customFormat="false" ht="15" hidden="false" customHeight="true" outlineLevel="0" collapsed="false">
      <c r="A291" s="57"/>
      <c r="B291" s="57"/>
      <c r="C291" s="57"/>
      <c r="D291" s="57"/>
      <c r="E291" s="57"/>
      <c r="F291" s="57"/>
      <c r="G291" s="58"/>
      <c r="H291" s="58"/>
      <c r="I291" s="57"/>
      <c r="J291" s="57"/>
      <c r="K291" s="57"/>
      <c r="L291" s="58"/>
      <c r="M291" s="58"/>
      <c r="N291" s="57"/>
      <c r="O291" s="57"/>
      <c r="P291" s="58"/>
      <c r="Q291" s="57"/>
      <c r="R291" s="57"/>
      <c r="S291" s="58"/>
      <c r="T291" s="57"/>
      <c r="U291" s="57"/>
      <c r="V291" s="58"/>
      <c r="W291" s="57"/>
      <c r="X291" s="59"/>
      <c r="Y291" s="58"/>
      <c r="Z291" s="57"/>
      <c r="AA291" s="57"/>
      <c r="AB291" s="58"/>
      <c r="AC291" s="57"/>
      <c r="AD291" s="57"/>
      <c r="AE291" s="58"/>
      <c r="AF291" s="57"/>
      <c r="AG291" s="57"/>
      <c r="AH291" s="58"/>
      <c r="AI291" s="57"/>
      <c r="AJ291" s="57"/>
      <c r="AK291" s="58"/>
      <c r="AL291" s="57"/>
      <c r="AM291" s="57"/>
      <c r="AN291" s="58"/>
      <c r="AO291" s="57"/>
      <c r="AP291" s="57"/>
      <c r="AQ291" s="58"/>
      <c r="AR291" s="57"/>
      <c r="AS291" s="57"/>
      <c r="AT291" s="58"/>
      <c r="AU291" s="57"/>
      <c r="AV291" s="57"/>
      <c r="AW291" s="58"/>
      <c r="AX291" s="57"/>
      <c r="AY291" s="57"/>
      <c r="AZ291" s="58"/>
      <c r="BA291" s="57"/>
      <c r="BB291" s="57"/>
      <c r="BC291" s="58"/>
      <c r="BD291" s="57"/>
      <c r="BE291" s="57"/>
      <c r="BF291" s="47" t="n">
        <f aca="false">COUNTA(M291,P291,S291,V291,Y291,AB291,AE291,AH291,AK291,AN291,AQ291,AT291,AW291,AZ291,BC291)</f>
        <v>0</v>
      </c>
      <c r="BG291" s="48" t="str">
        <f aca="true">IF(BF291&gt;0,TODAY()-MAX(M291,P291,S291,V291,Y291,AB291,AE291,AH291,AK291,AN291,AQ291,AT291,AW291,AZ291,BC291),"")</f>
        <v/>
      </c>
      <c r="BH291" s="48" t="str">
        <f aca="false">IF(AND(G291&lt;&gt;"",M291&lt;&gt;""),M291-G291,"")</f>
        <v/>
      </c>
      <c r="BI291" s="58"/>
      <c r="BJ291" s="58"/>
      <c r="BL291" s="49" t="str">
        <f aca="false">IF(E291="","",IFERROR(IF(INDEX(Setup!$D$23:$D$32,MATCH(E291,Setup!$B$23:$B$32,0))="","Unmapped",INDEX(Setup!$D$23:$D$32,MATCH(E291,Setup!$B$23:$B$32,0))),"Unmapped"))</f>
        <v/>
      </c>
    </row>
    <row r="292" customFormat="false" ht="15" hidden="false" customHeight="true" outlineLevel="0" collapsed="false">
      <c r="A292" s="50"/>
      <c r="B292" s="50"/>
      <c r="C292" s="50"/>
      <c r="D292" s="50"/>
      <c r="E292" s="50"/>
      <c r="F292" s="50"/>
      <c r="G292" s="51"/>
      <c r="H292" s="51"/>
      <c r="I292" s="50"/>
      <c r="J292" s="50"/>
      <c r="K292" s="50"/>
      <c r="L292" s="51"/>
      <c r="M292" s="51"/>
      <c r="N292" s="50"/>
      <c r="O292" s="50"/>
      <c r="P292" s="51"/>
      <c r="Q292" s="50"/>
      <c r="R292" s="50"/>
      <c r="S292" s="51"/>
      <c r="T292" s="50"/>
      <c r="U292" s="50"/>
      <c r="V292" s="51"/>
      <c r="W292" s="50"/>
      <c r="X292" s="52"/>
      <c r="Y292" s="51"/>
      <c r="Z292" s="50"/>
      <c r="AA292" s="50"/>
      <c r="AB292" s="51"/>
      <c r="AC292" s="50"/>
      <c r="AD292" s="50"/>
      <c r="AE292" s="51"/>
      <c r="AF292" s="50"/>
      <c r="AG292" s="50"/>
      <c r="AH292" s="51"/>
      <c r="AI292" s="50"/>
      <c r="AJ292" s="50"/>
      <c r="AK292" s="51"/>
      <c r="AL292" s="50"/>
      <c r="AM292" s="50"/>
      <c r="AN292" s="51"/>
      <c r="AO292" s="50"/>
      <c r="AP292" s="50"/>
      <c r="AQ292" s="51"/>
      <c r="AR292" s="50"/>
      <c r="AS292" s="50"/>
      <c r="AT292" s="51"/>
      <c r="AU292" s="50"/>
      <c r="AV292" s="50"/>
      <c r="AW292" s="51"/>
      <c r="AX292" s="50"/>
      <c r="AY292" s="50"/>
      <c r="AZ292" s="51"/>
      <c r="BA292" s="50"/>
      <c r="BB292" s="50"/>
      <c r="BC292" s="51"/>
      <c r="BD292" s="50"/>
      <c r="BE292" s="50"/>
      <c r="BF292" s="53" t="n">
        <f aca="false">COUNTA(M292,P292,S292,V292,Y292,AB292,AE292,AH292,AK292,AN292,AQ292,AT292,AW292,AZ292,BC292)</f>
        <v>0</v>
      </c>
      <c r="BG292" s="54" t="str">
        <f aca="true">IF(BF292&gt;0,TODAY()-MAX(M292,P292,S292,V292,Y292,AB292,AE292,AH292,AK292,AN292,AQ292,AT292,AW292,AZ292,BC292),"")</f>
        <v/>
      </c>
      <c r="BH292" s="54" t="str">
        <f aca="false">IF(AND(G292&lt;&gt;"",M292&lt;&gt;""),M292-G292,"")</f>
        <v/>
      </c>
      <c r="BI292" s="51"/>
      <c r="BJ292" s="51"/>
      <c r="BK292" s="55"/>
      <c r="BL292" s="56" t="str">
        <f aca="false">IF(E292="","",IFERROR(IF(INDEX(Setup!$D$23:$D$32,MATCH(E292,Setup!$B$23:$B$32,0))="","Unmapped",INDEX(Setup!$D$23:$D$32,MATCH(E292,Setup!$B$23:$B$32,0))),"Unmapped"))</f>
        <v/>
      </c>
    </row>
    <row r="293" customFormat="false" ht="15" hidden="false" customHeight="true" outlineLevel="0" collapsed="false">
      <c r="A293" s="57"/>
      <c r="B293" s="57"/>
      <c r="C293" s="57"/>
      <c r="D293" s="57"/>
      <c r="E293" s="57"/>
      <c r="F293" s="57"/>
      <c r="G293" s="58"/>
      <c r="H293" s="58"/>
      <c r="I293" s="57"/>
      <c r="J293" s="57"/>
      <c r="K293" s="57"/>
      <c r="L293" s="58"/>
      <c r="M293" s="58"/>
      <c r="N293" s="57"/>
      <c r="O293" s="57"/>
      <c r="P293" s="58"/>
      <c r="Q293" s="57"/>
      <c r="R293" s="57"/>
      <c r="S293" s="58"/>
      <c r="T293" s="57"/>
      <c r="U293" s="57"/>
      <c r="V293" s="58"/>
      <c r="W293" s="57"/>
      <c r="X293" s="59"/>
      <c r="Y293" s="58"/>
      <c r="Z293" s="57"/>
      <c r="AA293" s="57"/>
      <c r="AB293" s="58"/>
      <c r="AC293" s="57"/>
      <c r="AD293" s="57"/>
      <c r="AE293" s="58"/>
      <c r="AF293" s="57"/>
      <c r="AG293" s="57"/>
      <c r="AH293" s="58"/>
      <c r="AI293" s="57"/>
      <c r="AJ293" s="57"/>
      <c r="AK293" s="58"/>
      <c r="AL293" s="57"/>
      <c r="AM293" s="57"/>
      <c r="AN293" s="58"/>
      <c r="AO293" s="57"/>
      <c r="AP293" s="57"/>
      <c r="AQ293" s="58"/>
      <c r="AR293" s="57"/>
      <c r="AS293" s="57"/>
      <c r="AT293" s="58"/>
      <c r="AU293" s="57"/>
      <c r="AV293" s="57"/>
      <c r="AW293" s="58"/>
      <c r="AX293" s="57"/>
      <c r="AY293" s="57"/>
      <c r="AZ293" s="58"/>
      <c r="BA293" s="57"/>
      <c r="BB293" s="57"/>
      <c r="BC293" s="58"/>
      <c r="BD293" s="57"/>
      <c r="BE293" s="57"/>
      <c r="BF293" s="47" t="n">
        <f aca="false">COUNTA(M293,P293,S293,V293,Y293,AB293,AE293,AH293,AK293,AN293,AQ293,AT293,AW293,AZ293,BC293)</f>
        <v>0</v>
      </c>
      <c r="BG293" s="48" t="str">
        <f aca="true">IF(BF293&gt;0,TODAY()-MAX(M293,P293,S293,V293,Y293,AB293,AE293,AH293,AK293,AN293,AQ293,AT293,AW293,AZ293,BC293),"")</f>
        <v/>
      </c>
      <c r="BH293" s="48" t="str">
        <f aca="false">IF(AND(G293&lt;&gt;"",M293&lt;&gt;""),M293-G293,"")</f>
        <v/>
      </c>
      <c r="BI293" s="58"/>
      <c r="BJ293" s="58"/>
      <c r="BL293" s="49" t="str">
        <f aca="false">IF(E293="","",IFERROR(IF(INDEX(Setup!$D$23:$D$32,MATCH(E293,Setup!$B$23:$B$32,0))="","Unmapped",INDEX(Setup!$D$23:$D$32,MATCH(E293,Setup!$B$23:$B$32,0))),"Unmapped"))</f>
        <v/>
      </c>
    </row>
    <row r="294" customFormat="false" ht="15" hidden="false" customHeight="true" outlineLevel="0" collapsed="false">
      <c r="A294" s="50"/>
      <c r="B294" s="50"/>
      <c r="C294" s="50"/>
      <c r="D294" s="50"/>
      <c r="E294" s="50"/>
      <c r="F294" s="50"/>
      <c r="G294" s="51"/>
      <c r="H294" s="51"/>
      <c r="I294" s="50"/>
      <c r="J294" s="50"/>
      <c r="K294" s="50"/>
      <c r="L294" s="51"/>
      <c r="M294" s="51"/>
      <c r="N294" s="50"/>
      <c r="O294" s="50"/>
      <c r="P294" s="51"/>
      <c r="Q294" s="50"/>
      <c r="R294" s="50"/>
      <c r="S294" s="51"/>
      <c r="T294" s="50"/>
      <c r="U294" s="50"/>
      <c r="V294" s="51"/>
      <c r="W294" s="50"/>
      <c r="X294" s="52"/>
      <c r="Y294" s="51"/>
      <c r="Z294" s="50"/>
      <c r="AA294" s="50"/>
      <c r="AB294" s="51"/>
      <c r="AC294" s="50"/>
      <c r="AD294" s="50"/>
      <c r="AE294" s="51"/>
      <c r="AF294" s="50"/>
      <c r="AG294" s="50"/>
      <c r="AH294" s="51"/>
      <c r="AI294" s="50"/>
      <c r="AJ294" s="50"/>
      <c r="AK294" s="51"/>
      <c r="AL294" s="50"/>
      <c r="AM294" s="50"/>
      <c r="AN294" s="51"/>
      <c r="AO294" s="50"/>
      <c r="AP294" s="50"/>
      <c r="AQ294" s="51"/>
      <c r="AR294" s="50"/>
      <c r="AS294" s="50"/>
      <c r="AT294" s="51"/>
      <c r="AU294" s="50"/>
      <c r="AV294" s="50"/>
      <c r="AW294" s="51"/>
      <c r="AX294" s="50"/>
      <c r="AY294" s="50"/>
      <c r="AZ294" s="51"/>
      <c r="BA294" s="50"/>
      <c r="BB294" s="50"/>
      <c r="BC294" s="51"/>
      <c r="BD294" s="50"/>
      <c r="BE294" s="50"/>
      <c r="BF294" s="53" t="n">
        <f aca="false">COUNTA(M294,P294,S294,V294,Y294,AB294,AE294,AH294,AK294,AN294,AQ294,AT294,AW294,AZ294,BC294)</f>
        <v>0</v>
      </c>
      <c r="BG294" s="54" t="str">
        <f aca="true">IF(BF294&gt;0,TODAY()-MAX(M294,P294,S294,V294,Y294,AB294,AE294,AH294,AK294,AN294,AQ294,AT294,AW294,AZ294,BC294),"")</f>
        <v/>
      </c>
      <c r="BH294" s="54" t="str">
        <f aca="false">IF(AND(G294&lt;&gt;"",M294&lt;&gt;""),M294-G294,"")</f>
        <v/>
      </c>
      <c r="BI294" s="51"/>
      <c r="BJ294" s="51"/>
      <c r="BK294" s="55"/>
      <c r="BL294" s="56" t="str">
        <f aca="false">IF(E294="","",IFERROR(IF(INDEX(Setup!$D$23:$D$32,MATCH(E294,Setup!$B$23:$B$32,0))="","Unmapped",INDEX(Setup!$D$23:$D$32,MATCH(E294,Setup!$B$23:$B$32,0))),"Unmapped"))</f>
        <v/>
      </c>
    </row>
    <row r="295" customFormat="false" ht="15" hidden="false" customHeight="true" outlineLevel="0" collapsed="false">
      <c r="A295" s="57"/>
      <c r="B295" s="57"/>
      <c r="C295" s="57"/>
      <c r="D295" s="57"/>
      <c r="E295" s="57"/>
      <c r="F295" s="57"/>
      <c r="G295" s="58"/>
      <c r="H295" s="58"/>
      <c r="I295" s="57"/>
      <c r="J295" s="57"/>
      <c r="K295" s="57"/>
      <c r="L295" s="58"/>
      <c r="M295" s="58"/>
      <c r="N295" s="57"/>
      <c r="O295" s="57"/>
      <c r="P295" s="58"/>
      <c r="Q295" s="57"/>
      <c r="R295" s="57"/>
      <c r="S295" s="58"/>
      <c r="T295" s="57"/>
      <c r="U295" s="57"/>
      <c r="V295" s="58"/>
      <c r="W295" s="57"/>
      <c r="X295" s="59"/>
      <c r="Y295" s="58"/>
      <c r="Z295" s="57"/>
      <c r="AA295" s="57"/>
      <c r="AB295" s="58"/>
      <c r="AC295" s="57"/>
      <c r="AD295" s="57"/>
      <c r="AE295" s="58"/>
      <c r="AF295" s="57"/>
      <c r="AG295" s="57"/>
      <c r="AH295" s="58"/>
      <c r="AI295" s="57"/>
      <c r="AJ295" s="57"/>
      <c r="AK295" s="58"/>
      <c r="AL295" s="57"/>
      <c r="AM295" s="57"/>
      <c r="AN295" s="58"/>
      <c r="AO295" s="57"/>
      <c r="AP295" s="57"/>
      <c r="AQ295" s="58"/>
      <c r="AR295" s="57"/>
      <c r="AS295" s="57"/>
      <c r="AT295" s="58"/>
      <c r="AU295" s="57"/>
      <c r="AV295" s="57"/>
      <c r="AW295" s="58"/>
      <c r="AX295" s="57"/>
      <c r="AY295" s="57"/>
      <c r="AZ295" s="58"/>
      <c r="BA295" s="57"/>
      <c r="BB295" s="57"/>
      <c r="BC295" s="58"/>
      <c r="BD295" s="57"/>
      <c r="BE295" s="57"/>
      <c r="BF295" s="47" t="n">
        <f aca="false">COUNTA(M295,P295,S295,V295,Y295,AB295,AE295,AH295,AK295,AN295,AQ295,AT295,AW295,AZ295,BC295)</f>
        <v>0</v>
      </c>
      <c r="BG295" s="48" t="str">
        <f aca="true">IF(BF295&gt;0,TODAY()-MAX(M295,P295,S295,V295,Y295,AB295,AE295,AH295,AK295,AN295,AQ295,AT295,AW295,AZ295,BC295),"")</f>
        <v/>
      </c>
      <c r="BH295" s="48" t="str">
        <f aca="false">IF(AND(G295&lt;&gt;"",M295&lt;&gt;""),M295-G295,"")</f>
        <v/>
      </c>
      <c r="BI295" s="58"/>
      <c r="BJ295" s="58"/>
      <c r="BL295" s="49" t="str">
        <f aca="false">IF(E295="","",IFERROR(IF(INDEX(Setup!$D$23:$D$32,MATCH(E295,Setup!$B$23:$B$32,0))="","Unmapped",INDEX(Setup!$D$23:$D$32,MATCH(E295,Setup!$B$23:$B$32,0))),"Unmapped"))</f>
        <v/>
      </c>
    </row>
    <row r="296" customFormat="false" ht="15" hidden="false" customHeight="true" outlineLevel="0" collapsed="false">
      <c r="A296" s="50"/>
      <c r="B296" s="50"/>
      <c r="C296" s="50"/>
      <c r="D296" s="50"/>
      <c r="E296" s="50"/>
      <c r="F296" s="50"/>
      <c r="G296" s="51"/>
      <c r="H296" s="51"/>
      <c r="I296" s="50"/>
      <c r="J296" s="50"/>
      <c r="K296" s="50"/>
      <c r="L296" s="51"/>
      <c r="M296" s="51"/>
      <c r="N296" s="50"/>
      <c r="O296" s="50"/>
      <c r="P296" s="51"/>
      <c r="Q296" s="50"/>
      <c r="R296" s="50"/>
      <c r="S296" s="51"/>
      <c r="T296" s="50"/>
      <c r="U296" s="50"/>
      <c r="V296" s="51"/>
      <c r="W296" s="50"/>
      <c r="X296" s="52"/>
      <c r="Y296" s="51"/>
      <c r="Z296" s="50"/>
      <c r="AA296" s="50"/>
      <c r="AB296" s="51"/>
      <c r="AC296" s="50"/>
      <c r="AD296" s="50"/>
      <c r="AE296" s="51"/>
      <c r="AF296" s="50"/>
      <c r="AG296" s="50"/>
      <c r="AH296" s="51"/>
      <c r="AI296" s="50"/>
      <c r="AJ296" s="50"/>
      <c r="AK296" s="51"/>
      <c r="AL296" s="50"/>
      <c r="AM296" s="50"/>
      <c r="AN296" s="51"/>
      <c r="AO296" s="50"/>
      <c r="AP296" s="50"/>
      <c r="AQ296" s="51"/>
      <c r="AR296" s="50"/>
      <c r="AS296" s="50"/>
      <c r="AT296" s="51"/>
      <c r="AU296" s="50"/>
      <c r="AV296" s="50"/>
      <c r="AW296" s="51"/>
      <c r="AX296" s="50"/>
      <c r="AY296" s="50"/>
      <c r="AZ296" s="51"/>
      <c r="BA296" s="50"/>
      <c r="BB296" s="50"/>
      <c r="BC296" s="51"/>
      <c r="BD296" s="50"/>
      <c r="BE296" s="50"/>
      <c r="BF296" s="53" t="n">
        <f aca="false">COUNTA(M296,P296,S296,V296,Y296,AB296,AE296,AH296,AK296,AN296,AQ296,AT296,AW296,AZ296,BC296)</f>
        <v>0</v>
      </c>
      <c r="BG296" s="54" t="str">
        <f aca="true">IF(BF296&gt;0,TODAY()-MAX(M296,P296,S296,V296,Y296,AB296,AE296,AH296,AK296,AN296,AQ296,AT296,AW296,AZ296,BC296),"")</f>
        <v/>
      </c>
      <c r="BH296" s="54" t="str">
        <f aca="false">IF(AND(G296&lt;&gt;"",M296&lt;&gt;""),M296-G296,"")</f>
        <v/>
      </c>
      <c r="BI296" s="51"/>
      <c r="BJ296" s="51"/>
      <c r="BK296" s="55"/>
      <c r="BL296" s="56" t="str">
        <f aca="false">IF(E296="","",IFERROR(IF(INDEX(Setup!$D$23:$D$32,MATCH(E296,Setup!$B$23:$B$32,0))="","Unmapped",INDEX(Setup!$D$23:$D$32,MATCH(E296,Setup!$B$23:$B$32,0))),"Unmapped"))</f>
        <v/>
      </c>
    </row>
    <row r="297" customFormat="false" ht="15" hidden="false" customHeight="true" outlineLevel="0" collapsed="false">
      <c r="A297" s="57"/>
      <c r="B297" s="57"/>
      <c r="C297" s="57"/>
      <c r="D297" s="57"/>
      <c r="E297" s="57"/>
      <c r="F297" s="57"/>
      <c r="G297" s="58"/>
      <c r="H297" s="58"/>
      <c r="I297" s="57"/>
      <c r="J297" s="57"/>
      <c r="K297" s="57"/>
      <c r="L297" s="58"/>
      <c r="M297" s="58"/>
      <c r="N297" s="57"/>
      <c r="O297" s="57"/>
      <c r="P297" s="58"/>
      <c r="Q297" s="57"/>
      <c r="R297" s="57"/>
      <c r="S297" s="58"/>
      <c r="T297" s="57"/>
      <c r="U297" s="57"/>
      <c r="V297" s="58"/>
      <c r="W297" s="57"/>
      <c r="X297" s="59"/>
      <c r="Y297" s="58"/>
      <c r="Z297" s="57"/>
      <c r="AA297" s="57"/>
      <c r="AB297" s="58"/>
      <c r="AC297" s="57"/>
      <c r="AD297" s="57"/>
      <c r="AE297" s="58"/>
      <c r="AF297" s="57"/>
      <c r="AG297" s="57"/>
      <c r="AH297" s="58"/>
      <c r="AI297" s="57"/>
      <c r="AJ297" s="57"/>
      <c r="AK297" s="58"/>
      <c r="AL297" s="57"/>
      <c r="AM297" s="57"/>
      <c r="AN297" s="58"/>
      <c r="AO297" s="57"/>
      <c r="AP297" s="57"/>
      <c r="AQ297" s="58"/>
      <c r="AR297" s="57"/>
      <c r="AS297" s="57"/>
      <c r="AT297" s="58"/>
      <c r="AU297" s="57"/>
      <c r="AV297" s="57"/>
      <c r="AW297" s="58"/>
      <c r="AX297" s="57"/>
      <c r="AY297" s="57"/>
      <c r="AZ297" s="58"/>
      <c r="BA297" s="57"/>
      <c r="BB297" s="57"/>
      <c r="BC297" s="58"/>
      <c r="BD297" s="57"/>
      <c r="BE297" s="57"/>
      <c r="BF297" s="47" t="n">
        <f aca="false">COUNTA(M297,P297,S297,V297,Y297,AB297,AE297,AH297,AK297,AN297,AQ297,AT297,AW297,AZ297,BC297)</f>
        <v>0</v>
      </c>
      <c r="BG297" s="48" t="str">
        <f aca="true">IF(BF297&gt;0,TODAY()-MAX(M297,P297,S297,V297,Y297,AB297,AE297,AH297,AK297,AN297,AQ297,AT297,AW297,AZ297,BC297),"")</f>
        <v/>
      </c>
      <c r="BH297" s="48" t="str">
        <f aca="false">IF(AND(G297&lt;&gt;"",M297&lt;&gt;""),M297-G297,"")</f>
        <v/>
      </c>
      <c r="BI297" s="58"/>
      <c r="BJ297" s="58"/>
      <c r="BL297" s="49" t="str">
        <f aca="false">IF(E297="","",IFERROR(IF(INDEX(Setup!$D$23:$D$32,MATCH(E297,Setup!$B$23:$B$32,0))="","Unmapped",INDEX(Setup!$D$23:$D$32,MATCH(E297,Setup!$B$23:$B$32,0))),"Unmapped"))</f>
        <v/>
      </c>
    </row>
    <row r="298" customFormat="false" ht="15" hidden="false" customHeight="true" outlineLevel="0" collapsed="false">
      <c r="A298" s="50"/>
      <c r="B298" s="50"/>
      <c r="C298" s="50"/>
      <c r="D298" s="50"/>
      <c r="E298" s="50"/>
      <c r="F298" s="50"/>
      <c r="G298" s="51"/>
      <c r="H298" s="51"/>
      <c r="I298" s="50"/>
      <c r="J298" s="50"/>
      <c r="K298" s="50"/>
      <c r="L298" s="51"/>
      <c r="M298" s="51"/>
      <c r="N298" s="50"/>
      <c r="O298" s="50"/>
      <c r="P298" s="51"/>
      <c r="Q298" s="50"/>
      <c r="R298" s="50"/>
      <c r="S298" s="51"/>
      <c r="T298" s="50"/>
      <c r="U298" s="50"/>
      <c r="V298" s="51"/>
      <c r="W298" s="50"/>
      <c r="X298" s="52"/>
      <c r="Y298" s="51"/>
      <c r="Z298" s="50"/>
      <c r="AA298" s="50"/>
      <c r="AB298" s="51"/>
      <c r="AC298" s="50"/>
      <c r="AD298" s="50"/>
      <c r="AE298" s="51"/>
      <c r="AF298" s="50"/>
      <c r="AG298" s="50"/>
      <c r="AH298" s="51"/>
      <c r="AI298" s="50"/>
      <c r="AJ298" s="50"/>
      <c r="AK298" s="51"/>
      <c r="AL298" s="50"/>
      <c r="AM298" s="50"/>
      <c r="AN298" s="51"/>
      <c r="AO298" s="50"/>
      <c r="AP298" s="50"/>
      <c r="AQ298" s="51"/>
      <c r="AR298" s="50"/>
      <c r="AS298" s="50"/>
      <c r="AT298" s="51"/>
      <c r="AU298" s="50"/>
      <c r="AV298" s="50"/>
      <c r="AW298" s="51"/>
      <c r="AX298" s="50"/>
      <c r="AY298" s="50"/>
      <c r="AZ298" s="51"/>
      <c r="BA298" s="50"/>
      <c r="BB298" s="50"/>
      <c r="BC298" s="51"/>
      <c r="BD298" s="50"/>
      <c r="BE298" s="50"/>
      <c r="BF298" s="53" t="n">
        <f aca="false">COUNTA(M298,P298,S298,V298,Y298,AB298,AE298,AH298,AK298,AN298,AQ298,AT298,AW298,AZ298,BC298)</f>
        <v>0</v>
      </c>
      <c r="BG298" s="54" t="str">
        <f aca="true">IF(BF298&gt;0,TODAY()-MAX(M298,P298,S298,V298,Y298,AB298,AE298,AH298,AK298,AN298,AQ298,AT298,AW298,AZ298,BC298),"")</f>
        <v/>
      </c>
      <c r="BH298" s="54" t="str">
        <f aca="false">IF(AND(G298&lt;&gt;"",M298&lt;&gt;""),M298-G298,"")</f>
        <v/>
      </c>
      <c r="BI298" s="51"/>
      <c r="BJ298" s="51"/>
      <c r="BK298" s="55"/>
      <c r="BL298" s="56" t="str">
        <f aca="false">IF(E298="","",IFERROR(IF(INDEX(Setup!$D$23:$D$32,MATCH(E298,Setup!$B$23:$B$32,0))="","Unmapped",INDEX(Setup!$D$23:$D$32,MATCH(E298,Setup!$B$23:$B$32,0))),"Unmapped"))</f>
        <v/>
      </c>
    </row>
    <row r="299" customFormat="false" ht="15" hidden="false" customHeight="true" outlineLevel="0" collapsed="false">
      <c r="A299" s="57"/>
      <c r="B299" s="57"/>
      <c r="C299" s="57"/>
      <c r="D299" s="57"/>
      <c r="E299" s="57"/>
      <c r="F299" s="57"/>
      <c r="G299" s="58"/>
      <c r="H299" s="58"/>
      <c r="I299" s="57"/>
      <c r="J299" s="57"/>
      <c r="K299" s="57"/>
      <c r="L299" s="58"/>
      <c r="M299" s="58"/>
      <c r="N299" s="57"/>
      <c r="O299" s="57"/>
      <c r="P299" s="58"/>
      <c r="Q299" s="57"/>
      <c r="R299" s="57"/>
      <c r="S299" s="58"/>
      <c r="T299" s="57"/>
      <c r="U299" s="57"/>
      <c r="V299" s="58"/>
      <c r="W299" s="57"/>
      <c r="X299" s="59"/>
      <c r="Y299" s="58"/>
      <c r="Z299" s="57"/>
      <c r="AA299" s="57"/>
      <c r="AB299" s="58"/>
      <c r="AC299" s="57"/>
      <c r="AD299" s="57"/>
      <c r="AE299" s="58"/>
      <c r="AF299" s="57"/>
      <c r="AG299" s="57"/>
      <c r="AH299" s="58"/>
      <c r="AI299" s="57"/>
      <c r="AJ299" s="57"/>
      <c r="AK299" s="58"/>
      <c r="AL299" s="57"/>
      <c r="AM299" s="57"/>
      <c r="AN299" s="58"/>
      <c r="AO299" s="57"/>
      <c r="AP299" s="57"/>
      <c r="AQ299" s="58"/>
      <c r="AR299" s="57"/>
      <c r="AS299" s="57"/>
      <c r="AT299" s="58"/>
      <c r="AU299" s="57"/>
      <c r="AV299" s="57"/>
      <c r="AW299" s="58"/>
      <c r="AX299" s="57"/>
      <c r="AY299" s="57"/>
      <c r="AZ299" s="58"/>
      <c r="BA299" s="57"/>
      <c r="BB299" s="57"/>
      <c r="BC299" s="58"/>
      <c r="BD299" s="57"/>
      <c r="BE299" s="57"/>
      <c r="BF299" s="47" t="n">
        <f aca="false">COUNTA(M299,P299,S299,V299,Y299,AB299,AE299,AH299,AK299,AN299,AQ299,AT299,AW299,AZ299,BC299)</f>
        <v>0</v>
      </c>
      <c r="BG299" s="48" t="str">
        <f aca="true">IF(BF299&gt;0,TODAY()-MAX(M299,P299,S299,V299,Y299,AB299,AE299,AH299,AK299,AN299,AQ299,AT299,AW299,AZ299,BC299),"")</f>
        <v/>
      </c>
      <c r="BH299" s="48" t="str">
        <f aca="false">IF(AND(G299&lt;&gt;"",M299&lt;&gt;""),M299-G299,"")</f>
        <v/>
      </c>
      <c r="BI299" s="58"/>
      <c r="BJ299" s="58"/>
      <c r="BL299" s="49" t="str">
        <f aca="false">IF(E299="","",IFERROR(IF(INDEX(Setup!$D$23:$D$32,MATCH(E299,Setup!$B$23:$B$32,0))="","Unmapped",INDEX(Setup!$D$23:$D$32,MATCH(E299,Setup!$B$23:$B$32,0))),"Unmapped"))</f>
        <v/>
      </c>
    </row>
    <row r="300" customFormat="false" ht="15" hidden="false" customHeight="true" outlineLevel="0" collapsed="false">
      <c r="A300" s="50"/>
      <c r="B300" s="50"/>
      <c r="C300" s="50"/>
      <c r="D300" s="50"/>
      <c r="E300" s="50"/>
      <c r="F300" s="50"/>
      <c r="G300" s="51"/>
      <c r="H300" s="51"/>
      <c r="I300" s="50"/>
      <c r="J300" s="50"/>
      <c r="K300" s="50"/>
      <c r="L300" s="51"/>
      <c r="M300" s="51"/>
      <c r="N300" s="50"/>
      <c r="O300" s="50"/>
      <c r="P300" s="51"/>
      <c r="Q300" s="50"/>
      <c r="R300" s="50"/>
      <c r="S300" s="51"/>
      <c r="T300" s="50"/>
      <c r="U300" s="50"/>
      <c r="V300" s="51"/>
      <c r="W300" s="50"/>
      <c r="X300" s="52"/>
      <c r="Y300" s="51"/>
      <c r="Z300" s="50"/>
      <c r="AA300" s="50"/>
      <c r="AB300" s="51"/>
      <c r="AC300" s="50"/>
      <c r="AD300" s="50"/>
      <c r="AE300" s="51"/>
      <c r="AF300" s="50"/>
      <c r="AG300" s="50"/>
      <c r="AH300" s="51"/>
      <c r="AI300" s="50"/>
      <c r="AJ300" s="50"/>
      <c r="AK300" s="51"/>
      <c r="AL300" s="50"/>
      <c r="AM300" s="50"/>
      <c r="AN300" s="51"/>
      <c r="AO300" s="50"/>
      <c r="AP300" s="50"/>
      <c r="AQ300" s="51"/>
      <c r="AR300" s="50"/>
      <c r="AS300" s="50"/>
      <c r="AT300" s="51"/>
      <c r="AU300" s="50"/>
      <c r="AV300" s="50"/>
      <c r="AW300" s="51"/>
      <c r="AX300" s="50"/>
      <c r="AY300" s="50"/>
      <c r="AZ300" s="51"/>
      <c r="BA300" s="50"/>
      <c r="BB300" s="50"/>
      <c r="BC300" s="51"/>
      <c r="BD300" s="50"/>
      <c r="BE300" s="50"/>
      <c r="BF300" s="53" t="n">
        <f aca="false">COUNTA(M300,P300,S300,V300,Y300,AB300,AE300,AH300,AK300,AN300,AQ300,AT300,AW300,AZ300,BC300)</f>
        <v>0</v>
      </c>
      <c r="BG300" s="54" t="str">
        <f aca="true">IF(BF300&gt;0,TODAY()-MAX(M300,P300,S300,V300,Y300,AB300,AE300,AH300,AK300,AN300,AQ300,AT300,AW300,AZ300,BC300),"")</f>
        <v/>
      </c>
      <c r="BH300" s="54" t="str">
        <f aca="false">IF(AND(G300&lt;&gt;"",M300&lt;&gt;""),M300-G300,"")</f>
        <v/>
      </c>
      <c r="BI300" s="51"/>
      <c r="BJ300" s="51"/>
      <c r="BK300" s="55"/>
      <c r="BL300" s="56" t="str">
        <f aca="false">IF(E300="","",IFERROR(IF(INDEX(Setup!$D$23:$D$32,MATCH(E300,Setup!$B$23:$B$32,0))="","Unmapped",INDEX(Setup!$D$23:$D$32,MATCH(E300,Setup!$B$23:$B$32,0))),"Unmapped"))</f>
        <v/>
      </c>
    </row>
    <row r="301" customFormat="false" ht="15" hidden="false" customHeight="true" outlineLevel="0" collapsed="false">
      <c r="A301" s="57"/>
      <c r="B301" s="57"/>
      <c r="C301" s="57"/>
      <c r="D301" s="57"/>
      <c r="E301" s="57"/>
      <c r="F301" s="57"/>
      <c r="G301" s="58"/>
      <c r="H301" s="58"/>
      <c r="I301" s="57"/>
      <c r="J301" s="57"/>
      <c r="K301" s="57"/>
      <c r="L301" s="58"/>
      <c r="M301" s="58"/>
      <c r="N301" s="57"/>
      <c r="O301" s="57"/>
      <c r="P301" s="58"/>
      <c r="Q301" s="57"/>
      <c r="R301" s="57"/>
      <c r="S301" s="58"/>
      <c r="T301" s="57"/>
      <c r="U301" s="57"/>
      <c r="V301" s="58"/>
      <c r="W301" s="57"/>
      <c r="X301" s="59"/>
      <c r="Y301" s="58"/>
      <c r="Z301" s="57"/>
      <c r="AA301" s="57"/>
      <c r="AB301" s="58"/>
      <c r="AC301" s="57"/>
      <c r="AD301" s="57"/>
      <c r="AE301" s="58"/>
      <c r="AF301" s="57"/>
      <c r="AG301" s="57"/>
      <c r="AH301" s="58"/>
      <c r="AI301" s="57"/>
      <c r="AJ301" s="57"/>
      <c r="AK301" s="58"/>
      <c r="AL301" s="57"/>
      <c r="AM301" s="57"/>
      <c r="AN301" s="58"/>
      <c r="AO301" s="57"/>
      <c r="AP301" s="57"/>
      <c r="AQ301" s="58"/>
      <c r="AR301" s="57"/>
      <c r="AS301" s="57"/>
      <c r="AT301" s="58"/>
      <c r="AU301" s="57"/>
      <c r="AV301" s="57"/>
      <c r="AW301" s="58"/>
      <c r="AX301" s="57"/>
      <c r="AY301" s="57"/>
      <c r="AZ301" s="58"/>
      <c r="BA301" s="57"/>
      <c r="BB301" s="57"/>
      <c r="BC301" s="58"/>
      <c r="BD301" s="57"/>
      <c r="BE301" s="57"/>
      <c r="BF301" s="47" t="n">
        <f aca="false">COUNTA(M301,P301,S301,V301,Y301,AB301,AE301,AH301,AK301,AN301,AQ301,AT301,AW301,AZ301,BC301)</f>
        <v>0</v>
      </c>
      <c r="BG301" s="48" t="str">
        <f aca="true">IF(BF301&gt;0,TODAY()-MAX(M301,P301,S301,V301,Y301,AB301,AE301,AH301,AK301,AN301,AQ301,AT301,AW301,AZ301,BC301),"")</f>
        <v/>
      </c>
      <c r="BH301" s="48" t="str">
        <f aca="false">IF(AND(G301&lt;&gt;"",M301&lt;&gt;""),M301-G301,"")</f>
        <v/>
      </c>
      <c r="BI301" s="58"/>
      <c r="BJ301" s="58"/>
      <c r="BL301" s="49" t="str">
        <f aca="false">IF(E301="","",IFERROR(IF(INDEX(Setup!$D$23:$D$32,MATCH(E301,Setup!$B$23:$B$32,0))="","Unmapped",INDEX(Setup!$D$23:$D$32,MATCH(E301,Setup!$B$23:$B$32,0))),"Unmapped"))</f>
        <v/>
      </c>
    </row>
    <row r="302" customFormat="false" ht="15" hidden="false" customHeight="true" outlineLevel="0" collapsed="false">
      <c r="A302" s="50"/>
      <c r="B302" s="50"/>
      <c r="C302" s="50"/>
      <c r="D302" s="50"/>
      <c r="E302" s="50"/>
      <c r="F302" s="50"/>
      <c r="G302" s="51"/>
      <c r="H302" s="51"/>
      <c r="I302" s="50"/>
      <c r="J302" s="50"/>
      <c r="K302" s="50"/>
      <c r="L302" s="51"/>
      <c r="M302" s="51"/>
      <c r="N302" s="50"/>
      <c r="O302" s="50"/>
      <c r="P302" s="51"/>
      <c r="Q302" s="50"/>
      <c r="R302" s="50"/>
      <c r="S302" s="51"/>
      <c r="T302" s="50"/>
      <c r="U302" s="50"/>
      <c r="V302" s="51"/>
      <c r="W302" s="50"/>
      <c r="X302" s="52"/>
      <c r="Y302" s="51"/>
      <c r="Z302" s="50"/>
      <c r="AA302" s="50"/>
      <c r="AB302" s="51"/>
      <c r="AC302" s="50"/>
      <c r="AD302" s="50"/>
      <c r="AE302" s="51"/>
      <c r="AF302" s="50"/>
      <c r="AG302" s="50"/>
      <c r="AH302" s="51"/>
      <c r="AI302" s="50"/>
      <c r="AJ302" s="50"/>
      <c r="AK302" s="51"/>
      <c r="AL302" s="50"/>
      <c r="AM302" s="50"/>
      <c r="AN302" s="51"/>
      <c r="AO302" s="50"/>
      <c r="AP302" s="50"/>
      <c r="AQ302" s="51"/>
      <c r="AR302" s="50"/>
      <c r="AS302" s="50"/>
      <c r="AT302" s="51"/>
      <c r="AU302" s="50"/>
      <c r="AV302" s="50"/>
      <c r="AW302" s="51"/>
      <c r="AX302" s="50"/>
      <c r="AY302" s="50"/>
      <c r="AZ302" s="51"/>
      <c r="BA302" s="50"/>
      <c r="BB302" s="50"/>
      <c r="BC302" s="51"/>
      <c r="BD302" s="50"/>
      <c r="BE302" s="50"/>
      <c r="BF302" s="53" t="n">
        <f aca="false">COUNTA(M302,P302,S302,V302,Y302,AB302,AE302,AH302,AK302,AN302,AQ302,AT302,AW302,AZ302,BC302)</f>
        <v>0</v>
      </c>
      <c r="BG302" s="54" t="str">
        <f aca="true">IF(BF302&gt;0,TODAY()-MAX(M302,P302,S302,V302,Y302,AB302,AE302,AH302,AK302,AN302,AQ302,AT302,AW302,AZ302,BC302),"")</f>
        <v/>
      </c>
      <c r="BH302" s="54" t="str">
        <f aca="false">IF(AND(G302&lt;&gt;"",M302&lt;&gt;""),M302-G302,"")</f>
        <v/>
      </c>
      <c r="BI302" s="51"/>
      <c r="BJ302" s="51"/>
      <c r="BK302" s="55"/>
      <c r="BL302" s="56" t="str">
        <f aca="false">IF(E302="","",IFERROR(IF(INDEX(Setup!$D$23:$D$32,MATCH(E302,Setup!$B$23:$B$32,0))="","Unmapped",INDEX(Setup!$D$23:$D$32,MATCH(E302,Setup!$B$23:$B$32,0))),"Unmapped"))</f>
        <v/>
      </c>
    </row>
    <row r="303" customFormat="false" ht="15" hidden="false" customHeight="true" outlineLevel="0" collapsed="false">
      <c r="A303" s="57"/>
      <c r="B303" s="57"/>
      <c r="C303" s="57"/>
      <c r="D303" s="57"/>
      <c r="E303" s="57"/>
      <c r="F303" s="57"/>
      <c r="G303" s="58"/>
      <c r="H303" s="58"/>
      <c r="I303" s="57"/>
      <c r="J303" s="57"/>
      <c r="K303" s="57"/>
      <c r="L303" s="58"/>
      <c r="M303" s="58"/>
      <c r="N303" s="57"/>
      <c r="O303" s="57"/>
      <c r="P303" s="58"/>
      <c r="Q303" s="57"/>
      <c r="R303" s="57"/>
      <c r="S303" s="58"/>
      <c r="T303" s="57"/>
      <c r="U303" s="57"/>
      <c r="V303" s="58"/>
      <c r="W303" s="57"/>
      <c r="X303" s="59"/>
      <c r="Y303" s="58"/>
      <c r="Z303" s="57"/>
      <c r="AA303" s="57"/>
      <c r="AB303" s="58"/>
      <c r="AC303" s="57"/>
      <c r="AD303" s="57"/>
      <c r="AE303" s="58"/>
      <c r="AF303" s="57"/>
      <c r="AG303" s="57"/>
      <c r="AH303" s="58"/>
      <c r="AI303" s="57"/>
      <c r="AJ303" s="57"/>
      <c r="AK303" s="58"/>
      <c r="AL303" s="57"/>
      <c r="AM303" s="57"/>
      <c r="AN303" s="58"/>
      <c r="AO303" s="57"/>
      <c r="AP303" s="57"/>
      <c r="AQ303" s="58"/>
      <c r="AR303" s="57"/>
      <c r="AS303" s="57"/>
      <c r="AT303" s="58"/>
      <c r="AU303" s="57"/>
      <c r="AV303" s="57"/>
      <c r="AW303" s="58"/>
      <c r="AX303" s="57"/>
      <c r="AY303" s="57"/>
      <c r="AZ303" s="58"/>
      <c r="BA303" s="57"/>
      <c r="BB303" s="57"/>
      <c r="BC303" s="58"/>
      <c r="BD303" s="57"/>
      <c r="BE303" s="57"/>
      <c r="BF303" s="47" t="n">
        <f aca="false">COUNTA(M303,P303,S303,V303,Y303,AB303,AE303,AH303,AK303,AN303,AQ303,AT303,AW303,AZ303,BC303)</f>
        <v>0</v>
      </c>
      <c r="BG303" s="48" t="str">
        <f aca="true">IF(BF303&gt;0,TODAY()-MAX(M303,P303,S303,V303,Y303,AB303,AE303,AH303,AK303,AN303,AQ303,AT303,AW303,AZ303,BC303),"")</f>
        <v/>
      </c>
      <c r="BH303" s="48" t="str">
        <f aca="false">IF(AND(G303&lt;&gt;"",M303&lt;&gt;""),M303-G303,"")</f>
        <v/>
      </c>
      <c r="BI303" s="58"/>
      <c r="BJ303" s="58"/>
      <c r="BL303" s="49" t="str">
        <f aca="false">IF(E303="","",IFERROR(IF(INDEX(Setup!$D$23:$D$32,MATCH(E303,Setup!$B$23:$B$32,0))="","Unmapped",INDEX(Setup!$D$23:$D$32,MATCH(E303,Setup!$B$23:$B$32,0))),"Unmapped"))</f>
        <v/>
      </c>
    </row>
    <row r="304" customFormat="false" ht="15" hidden="false" customHeight="true" outlineLevel="0" collapsed="false">
      <c r="A304" s="50"/>
      <c r="B304" s="50"/>
      <c r="C304" s="50"/>
      <c r="D304" s="50"/>
      <c r="E304" s="50"/>
      <c r="F304" s="50"/>
      <c r="G304" s="51"/>
      <c r="H304" s="51"/>
      <c r="I304" s="50"/>
      <c r="J304" s="50"/>
      <c r="K304" s="50"/>
      <c r="L304" s="51"/>
      <c r="M304" s="51"/>
      <c r="N304" s="50"/>
      <c r="O304" s="50"/>
      <c r="P304" s="51"/>
      <c r="Q304" s="50"/>
      <c r="R304" s="50"/>
      <c r="S304" s="51"/>
      <c r="T304" s="50"/>
      <c r="U304" s="50"/>
      <c r="V304" s="51"/>
      <c r="W304" s="50"/>
      <c r="X304" s="52"/>
      <c r="Y304" s="51"/>
      <c r="Z304" s="50"/>
      <c r="AA304" s="50"/>
      <c r="AB304" s="51"/>
      <c r="AC304" s="50"/>
      <c r="AD304" s="50"/>
      <c r="AE304" s="51"/>
      <c r="AF304" s="50"/>
      <c r="AG304" s="50"/>
      <c r="AH304" s="51"/>
      <c r="AI304" s="50"/>
      <c r="AJ304" s="50"/>
      <c r="AK304" s="51"/>
      <c r="AL304" s="50"/>
      <c r="AM304" s="50"/>
      <c r="AN304" s="51"/>
      <c r="AO304" s="50"/>
      <c r="AP304" s="50"/>
      <c r="AQ304" s="51"/>
      <c r="AR304" s="50"/>
      <c r="AS304" s="50"/>
      <c r="AT304" s="51"/>
      <c r="AU304" s="50"/>
      <c r="AV304" s="50"/>
      <c r="AW304" s="51"/>
      <c r="AX304" s="50"/>
      <c r="AY304" s="50"/>
      <c r="AZ304" s="51"/>
      <c r="BA304" s="50"/>
      <c r="BB304" s="50"/>
      <c r="BC304" s="51"/>
      <c r="BD304" s="50"/>
      <c r="BE304" s="50"/>
      <c r="BF304" s="53" t="n">
        <f aca="false">COUNTA(M304,P304,S304,V304,Y304,AB304,AE304,AH304,AK304,AN304,AQ304,AT304,AW304,AZ304,BC304)</f>
        <v>0</v>
      </c>
      <c r="BG304" s="54" t="str">
        <f aca="true">IF(BF304&gt;0,TODAY()-MAX(M304,P304,S304,V304,Y304,AB304,AE304,AH304,AK304,AN304,AQ304,AT304,AW304,AZ304,BC304),"")</f>
        <v/>
      </c>
      <c r="BH304" s="54" t="str">
        <f aca="false">IF(AND(G304&lt;&gt;"",M304&lt;&gt;""),M304-G304,"")</f>
        <v/>
      </c>
      <c r="BI304" s="51"/>
      <c r="BJ304" s="51"/>
      <c r="BK304" s="55"/>
      <c r="BL304" s="56" t="str">
        <f aca="false">IF(E304="","",IFERROR(IF(INDEX(Setup!$D$23:$D$32,MATCH(E304,Setup!$B$23:$B$32,0))="","Unmapped",INDEX(Setup!$D$23:$D$32,MATCH(E304,Setup!$B$23:$B$32,0))),"Unmapped"))</f>
        <v/>
      </c>
    </row>
    <row r="305" customFormat="false" ht="15" hidden="false" customHeight="true" outlineLevel="0" collapsed="false">
      <c r="A305" s="57"/>
      <c r="B305" s="57"/>
      <c r="C305" s="57"/>
      <c r="D305" s="57"/>
      <c r="E305" s="57"/>
      <c r="F305" s="57"/>
      <c r="G305" s="58"/>
      <c r="H305" s="58"/>
      <c r="I305" s="57"/>
      <c r="J305" s="57"/>
      <c r="K305" s="57"/>
      <c r="L305" s="58"/>
      <c r="M305" s="58"/>
      <c r="N305" s="57"/>
      <c r="O305" s="57"/>
      <c r="P305" s="58"/>
      <c r="Q305" s="57"/>
      <c r="R305" s="57"/>
      <c r="S305" s="58"/>
      <c r="T305" s="57"/>
      <c r="U305" s="57"/>
      <c r="V305" s="58"/>
      <c r="W305" s="57"/>
      <c r="X305" s="59"/>
      <c r="Y305" s="58"/>
      <c r="Z305" s="57"/>
      <c r="AA305" s="57"/>
      <c r="AB305" s="58"/>
      <c r="AC305" s="57"/>
      <c r="AD305" s="57"/>
      <c r="AE305" s="58"/>
      <c r="AF305" s="57"/>
      <c r="AG305" s="57"/>
      <c r="AH305" s="58"/>
      <c r="AI305" s="57"/>
      <c r="AJ305" s="57"/>
      <c r="AK305" s="58"/>
      <c r="AL305" s="57"/>
      <c r="AM305" s="57"/>
      <c r="AN305" s="58"/>
      <c r="AO305" s="57"/>
      <c r="AP305" s="57"/>
      <c r="AQ305" s="58"/>
      <c r="AR305" s="57"/>
      <c r="AS305" s="57"/>
      <c r="AT305" s="58"/>
      <c r="AU305" s="57"/>
      <c r="AV305" s="57"/>
      <c r="AW305" s="58"/>
      <c r="AX305" s="57"/>
      <c r="AY305" s="57"/>
      <c r="AZ305" s="58"/>
      <c r="BA305" s="57"/>
      <c r="BB305" s="57"/>
      <c r="BC305" s="58"/>
      <c r="BD305" s="57"/>
      <c r="BE305" s="57"/>
      <c r="BF305" s="47" t="n">
        <f aca="false">COUNTA(M305,P305,S305,V305,Y305,AB305,AE305,AH305,AK305,AN305,AQ305,AT305,AW305,AZ305,BC305)</f>
        <v>0</v>
      </c>
      <c r="BG305" s="48" t="str">
        <f aca="true">IF(BF305&gt;0,TODAY()-MAX(M305,P305,S305,V305,Y305,AB305,AE305,AH305,AK305,AN305,AQ305,AT305,AW305,AZ305,BC305),"")</f>
        <v/>
      </c>
      <c r="BH305" s="48" t="str">
        <f aca="false">IF(AND(G305&lt;&gt;"",M305&lt;&gt;""),M305-G305,"")</f>
        <v/>
      </c>
      <c r="BI305" s="58"/>
      <c r="BJ305" s="58"/>
      <c r="BL305" s="49" t="str">
        <f aca="false">IF(E305="","",IFERROR(IF(INDEX(Setup!$D$23:$D$32,MATCH(E305,Setup!$B$23:$B$32,0))="","Unmapped",INDEX(Setup!$D$23:$D$32,MATCH(E305,Setup!$B$23:$B$32,0))),"Unmapped"))</f>
        <v/>
      </c>
    </row>
    <row r="306" customFormat="false" ht="15" hidden="false" customHeight="true" outlineLevel="0" collapsed="false">
      <c r="A306" s="50"/>
      <c r="B306" s="50"/>
      <c r="C306" s="50"/>
      <c r="D306" s="50"/>
      <c r="E306" s="50"/>
      <c r="F306" s="50"/>
      <c r="G306" s="51"/>
      <c r="H306" s="51"/>
      <c r="I306" s="50"/>
      <c r="J306" s="50"/>
      <c r="K306" s="50"/>
      <c r="L306" s="51"/>
      <c r="M306" s="51"/>
      <c r="N306" s="50"/>
      <c r="O306" s="50"/>
      <c r="P306" s="51"/>
      <c r="Q306" s="50"/>
      <c r="R306" s="50"/>
      <c r="S306" s="51"/>
      <c r="T306" s="50"/>
      <c r="U306" s="50"/>
      <c r="V306" s="51"/>
      <c r="W306" s="50"/>
      <c r="X306" s="52"/>
      <c r="Y306" s="51"/>
      <c r="Z306" s="50"/>
      <c r="AA306" s="50"/>
      <c r="AB306" s="51"/>
      <c r="AC306" s="50"/>
      <c r="AD306" s="50"/>
      <c r="AE306" s="51"/>
      <c r="AF306" s="50"/>
      <c r="AG306" s="50"/>
      <c r="AH306" s="51"/>
      <c r="AI306" s="50"/>
      <c r="AJ306" s="50"/>
      <c r="AK306" s="51"/>
      <c r="AL306" s="50"/>
      <c r="AM306" s="50"/>
      <c r="AN306" s="51"/>
      <c r="AO306" s="50"/>
      <c r="AP306" s="50"/>
      <c r="AQ306" s="51"/>
      <c r="AR306" s="50"/>
      <c r="AS306" s="50"/>
      <c r="AT306" s="51"/>
      <c r="AU306" s="50"/>
      <c r="AV306" s="50"/>
      <c r="AW306" s="51"/>
      <c r="AX306" s="50"/>
      <c r="AY306" s="50"/>
      <c r="AZ306" s="51"/>
      <c r="BA306" s="50"/>
      <c r="BB306" s="50"/>
      <c r="BC306" s="51"/>
      <c r="BD306" s="50"/>
      <c r="BE306" s="50"/>
      <c r="BF306" s="53" t="n">
        <f aca="false">COUNTA(M306,P306,S306,V306,Y306,AB306,AE306,AH306,AK306,AN306,AQ306,AT306,AW306,AZ306,BC306)</f>
        <v>0</v>
      </c>
      <c r="BG306" s="54" t="str">
        <f aca="true">IF(BF306&gt;0,TODAY()-MAX(M306,P306,S306,V306,Y306,AB306,AE306,AH306,AK306,AN306,AQ306,AT306,AW306,AZ306,BC306),"")</f>
        <v/>
      </c>
      <c r="BH306" s="54" t="str">
        <f aca="false">IF(AND(G306&lt;&gt;"",M306&lt;&gt;""),M306-G306,"")</f>
        <v/>
      </c>
      <c r="BI306" s="51"/>
      <c r="BJ306" s="51"/>
      <c r="BK306" s="55"/>
      <c r="BL306" s="56" t="str">
        <f aca="false">IF(E306="","",IFERROR(IF(INDEX(Setup!$D$23:$D$32,MATCH(E306,Setup!$B$23:$B$32,0))="","Unmapped",INDEX(Setup!$D$23:$D$32,MATCH(E306,Setup!$B$23:$B$32,0))),"Unmapped"))</f>
        <v/>
      </c>
    </row>
    <row r="307" customFormat="false" ht="15" hidden="false" customHeight="true" outlineLevel="0" collapsed="false">
      <c r="A307" s="57"/>
      <c r="B307" s="57"/>
      <c r="C307" s="57"/>
      <c r="D307" s="57"/>
      <c r="E307" s="57"/>
      <c r="F307" s="57"/>
      <c r="G307" s="58"/>
      <c r="H307" s="58"/>
      <c r="I307" s="57"/>
      <c r="J307" s="57"/>
      <c r="K307" s="57"/>
      <c r="L307" s="58"/>
      <c r="M307" s="58"/>
      <c r="N307" s="57"/>
      <c r="O307" s="57"/>
      <c r="P307" s="58"/>
      <c r="Q307" s="57"/>
      <c r="R307" s="57"/>
      <c r="S307" s="58"/>
      <c r="T307" s="57"/>
      <c r="U307" s="57"/>
      <c r="V307" s="58"/>
      <c r="W307" s="57"/>
      <c r="X307" s="59"/>
      <c r="Y307" s="58"/>
      <c r="Z307" s="57"/>
      <c r="AA307" s="57"/>
      <c r="AB307" s="58"/>
      <c r="AC307" s="57"/>
      <c r="AD307" s="57"/>
      <c r="AE307" s="58"/>
      <c r="AF307" s="57"/>
      <c r="AG307" s="57"/>
      <c r="AH307" s="58"/>
      <c r="AI307" s="57"/>
      <c r="AJ307" s="57"/>
      <c r="AK307" s="58"/>
      <c r="AL307" s="57"/>
      <c r="AM307" s="57"/>
      <c r="AN307" s="58"/>
      <c r="AO307" s="57"/>
      <c r="AP307" s="57"/>
      <c r="AQ307" s="58"/>
      <c r="AR307" s="57"/>
      <c r="AS307" s="57"/>
      <c r="AT307" s="58"/>
      <c r="AU307" s="57"/>
      <c r="AV307" s="57"/>
      <c r="AW307" s="58"/>
      <c r="AX307" s="57"/>
      <c r="AY307" s="57"/>
      <c r="AZ307" s="58"/>
      <c r="BA307" s="57"/>
      <c r="BB307" s="57"/>
      <c r="BC307" s="58"/>
      <c r="BD307" s="57"/>
      <c r="BE307" s="57"/>
      <c r="BF307" s="47" t="n">
        <f aca="false">COUNTA(M307,P307,S307,V307,Y307,AB307,AE307,AH307,AK307,AN307,AQ307,AT307,AW307,AZ307,BC307)</f>
        <v>0</v>
      </c>
      <c r="BG307" s="48" t="str">
        <f aca="true">IF(BF307&gt;0,TODAY()-MAX(M307,P307,S307,V307,Y307,AB307,AE307,AH307,AK307,AN307,AQ307,AT307,AW307,AZ307,BC307),"")</f>
        <v/>
      </c>
      <c r="BH307" s="48" t="str">
        <f aca="false">IF(AND(G307&lt;&gt;"",M307&lt;&gt;""),M307-G307,"")</f>
        <v/>
      </c>
      <c r="BI307" s="58"/>
      <c r="BJ307" s="58"/>
      <c r="BL307" s="49" t="str">
        <f aca="false">IF(E307="","",IFERROR(IF(INDEX(Setup!$D$23:$D$32,MATCH(E307,Setup!$B$23:$B$32,0))="","Unmapped",INDEX(Setup!$D$23:$D$32,MATCH(E307,Setup!$B$23:$B$32,0))),"Unmapped"))</f>
        <v/>
      </c>
    </row>
    <row r="308" customFormat="false" ht="15" hidden="false" customHeight="true" outlineLevel="0" collapsed="false">
      <c r="A308" s="50"/>
      <c r="B308" s="50"/>
      <c r="C308" s="50"/>
      <c r="D308" s="50"/>
      <c r="E308" s="50"/>
      <c r="F308" s="50"/>
      <c r="G308" s="51"/>
      <c r="H308" s="51"/>
      <c r="I308" s="50"/>
      <c r="J308" s="50"/>
      <c r="K308" s="50"/>
      <c r="L308" s="51"/>
      <c r="M308" s="51"/>
      <c r="N308" s="50"/>
      <c r="O308" s="50"/>
      <c r="P308" s="51"/>
      <c r="Q308" s="50"/>
      <c r="R308" s="50"/>
      <c r="S308" s="51"/>
      <c r="T308" s="50"/>
      <c r="U308" s="50"/>
      <c r="V308" s="51"/>
      <c r="W308" s="50"/>
      <c r="X308" s="52"/>
      <c r="Y308" s="51"/>
      <c r="Z308" s="50"/>
      <c r="AA308" s="50"/>
      <c r="AB308" s="51"/>
      <c r="AC308" s="50"/>
      <c r="AD308" s="50"/>
      <c r="AE308" s="51"/>
      <c r="AF308" s="50"/>
      <c r="AG308" s="50"/>
      <c r="AH308" s="51"/>
      <c r="AI308" s="50"/>
      <c r="AJ308" s="50"/>
      <c r="AK308" s="51"/>
      <c r="AL308" s="50"/>
      <c r="AM308" s="50"/>
      <c r="AN308" s="51"/>
      <c r="AO308" s="50"/>
      <c r="AP308" s="50"/>
      <c r="AQ308" s="51"/>
      <c r="AR308" s="50"/>
      <c r="AS308" s="50"/>
      <c r="AT308" s="51"/>
      <c r="AU308" s="50"/>
      <c r="AV308" s="50"/>
      <c r="AW308" s="51"/>
      <c r="AX308" s="50"/>
      <c r="AY308" s="50"/>
      <c r="AZ308" s="51"/>
      <c r="BA308" s="50"/>
      <c r="BB308" s="50"/>
      <c r="BC308" s="51"/>
      <c r="BD308" s="50"/>
      <c r="BE308" s="50"/>
      <c r="BF308" s="53" t="n">
        <f aca="false">COUNTA(M308,P308,S308,V308,Y308,AB308,AE308,AH308,AK308,AN308,AQ308,AT308,AW308,AZ308,BC308)</f>
        <v>0</v>
      </c>
      <c r="BG308" s="54" t="str">
        <f aca="true">IF(BF308&gt;0,TODAY()-MAX(M308,P308,S308,V308,Y308,AB308,AE308,AH308,AK308,AN308,AQ308,AT308,AW308,AZ308,BC308),"")</f>
        <v/>
      </c>
      <c r="BH308" s="54" t="str">
        <f aca="false">IF(AND(G308&lt;&gt;"",M308&lt;&gt;""),M308-G308,"")</f>
        <v/>
      </c>
      <c r="BI308" s="51"/>
      <c r="BJ308" s="51"/>
      <c r="BK308" s="55"/>
      <c r="BL308" s="56" t="str">
        <f aca="false">IF(E308="","",IFERROR(IF(INDEX(Setup!$D$23:$D$32,MATCH(E308,Setup!$B$23:$B$32,0))="","Unmapped",INDEX(Setup!$D$23:$D$32,MATCH(E308,Setup!$B$23:$B$32,0))),"Unmapped"))</f>
        <v/>
      </c>
    </row>
    <row r="309" customFormat="false" ht="15" hidden="false" customHeight="true" outlineLevel="0" collapsed="false">
      <c r="A309" s="57"/>
      <c r="B309" s="57"/>
      <c r="C309" s="57"/>
      <c r="D309" s="57"/>
      <c r="E309" s="57"/>
      <c r="F309" s="57"/>
      <c r="G309" s="58"/>
      <c r="H309" s="58"/>
      <c r="I309" s="57"/>
      <c r="J309" s="57"/>
      <c r="K309" s="57"/>
      <c r="L309" s="58"/>
      <c r="M309" s="58"/>
      <c r="N309" s="57"/>
      <c r="O309" s="57"/>
      <c r="P309" s="58"/>
      <c r="Q309" s="57"/>
      <c r="R309" s="57"/>
      <c r="S309" s="58"/>
      <c r="T309" s="57"/>
      <c r="U309" s="57"/>
      <c r="V309" s="58"/>
      <c r="W309" s="57"/>
      <c r="X309" s="59"/>
      <c r="Y309" s="58"/>
      <c r="Z309" s="57"/>
      <c r="AA309" s="57"/>
      <c r="AB309" s="58"/>
      <c r="AC309" s="57"/>
      <c r="AD309" s="57"/>
      <c r="AE309" s="58"/>
      <c r="AF309" s="57"/>
      <c r="AG309" s="57"/>
      <c r="AH309" s="58"/>
      <c r="AI309" s="57"/>
      <c r="AJ309" s="57"/>
      <c r="AK309" s="58"/>
      <c r="AL309" s="57"/>
      <c r="AM309" s="57"/>
      <c r="AN309" s="58"/>
      <c r="AO309" s="57"/>
      <c r="AP309" s="57"/>
      <c r="AQ309" s="58"/>
      <c r="AR309" s="57"/>
      <c r="AS309" s="57"/>
      <c r="AT309" s="58"/>
      <c r="AU309" s="57"/>
      <c r="AV309" s="57"/>
      <c r="AW309" s="58"/>
      <c r="AX309" s="57"/>
      <c r="AY309" s="57"/>
      <c r="AZ309" s="58"/>
      <c r="BA309" s="57"/>
      <c r="BB309" s="57"/>
      <c r="BC309" s="58"/>
      <c r="BD309" s="57"/>
      <c r="BE309" s="57"/>
      <c r="BF309" s="47" t="n">
        <f aca="false">COUNTA(M309,P309,S309,V309,Y309,AB309,AE309,AH309,AK309,AN309,AQ309,AT309,AW309,AZ309,BC309)</f>
        <v>0</v>
      </c>
      <c r="BG309" s="48" t="str">
        <f aca="true">IF(BF309&gt;0,TODAY()-MAX(M309,P309,S309,V309,Y309,AB309,AE309,AH309,AK309,AN309,AQ309,AT309,AW309,AZ309,BC309),"")</f>
        <v/>
      </c>
      <c r="BH309" s="48" t="str">
        <f aca="false">IF(AND(G309&lt;&gt;"",M309&lt;&gt;""),M309-G309,"")</f>
        <v/>
      </c>
      <c r="BI309" s="58"/>
      <c r="BJ309" s="58"/>
      <c r="BL309" s="49" t="str">
        <f aca="false">IF(E309="","",IFERROR(IF(INDEX(Setup!$D$23:$D$32,MATCH(E309,Setup!$B$23:$B$32,0))="","Unmapped",INDEX(Setup!$D$23:$D$32,MATCH(E309,Setup!$B$23:$B$32,0))),"Unmapped"))</f>
        <v/>
      </c>
    </row>
    <row r="310" customFormat="false" ht="15" hidden="false" customHeight="true" outlineLevel="0" collapsed="false">
      <c r="A310" s="50"/>
      <c r="B310" s="50"/>
      <c r="C310" s="50"/>
      <c r="D310" s="50"/>
      <c r="E310" s="50"/>
      <c r="F310" s="50"/>
      <c r="G310" s="51"/>
      <c r="H310" s="51"/>
      <c r="I310" s="50"/>
      <c r="J310" s="50"/>
      <c r="K310" s="50"/>
      <c r="L310" s="51"/>
      <c r="M310" s="51"/>
      <c r="N310" s="50"/>
      <c r="O310" s="50"/>
      <c r="P310" s="51"/>
      <c r="Q310" s="50"/>
      <c r="R310" s="50"/>
      <c r="S310" s="51"/>
      <c r="T310" s="50"/>
      <c r="U310" s="50"/>
      <c r="V310" s="51"/>
      <c r="W310" s="50"/>
      <c r="X310" s="52"/>
      <c r="Y310" s="51"/>
      <c r="Z310" s="50"/>
      <c r="AA310" s="50"/>
      <c r="AB310" s="51"/>
      <c r="AC310" s="50"/>
      <c r="AD310" s="50"/>
      <c r="AE310" s="51"/>
      <c r="AF310" s="50"/>
      <c r="AG310" s="50"/>
      <c r="AH310" s="51"/>
      <c r="AI310" s="50"/>
      <c r="AJ310" s="50"/>
      <c r="AK310" s="51"/>
      <c r="AL310" s="50"/>
      <c r="AM310" s="50"/>
      <c r="AN310" s="51"/>
      <c r="AO310" s="50"/>
      <c r="AP310" s="50"/>
      <c r="AQ310" s="51"/>
      <c r="AR310" s="50"/>
      <c r="AS310" s="50"/>
      <c r="AT310" s="51"/>
      <c r="AU310" s="50"/>
      <c r="AV310" s="50"/>
      <c r="AW310" s="51"/>
      <c r="AX310" s="50"/>
      <c r="AY310" s="50"/>
      <c r="AZ310" s="51"/>
      <c r="BA310" s="50"/>
      <c r="BB310" s="50"/>
      <c r="BC310" s="51"/>
      <c r="BD310" s="50"/>
      <c r="BE310" s="50"/>
      <c r="BF310" s="53" t="n">
        <f aca="false">COUNTA(M310,P310,S310,V310,Y310,AB310,AE310,AH310,AK310,AN310,AQ310,AT310,AW310,AZ310,BC310)</f>
        <v>0</v>
      </c>
      <c r="BG310" s="54" t="str">
        <f aca="true">IF(BF310&gt;0,TODAY()-MAX(M310,P310,S310,V310,Y310,AB310,AE310,AH310,AK310,AN310,AQ310,AT310,AW310,AZ310,BC310),"")</f>
        <v/>
      </c>
      <c r="BH310" s="54" t="str">
        <f aca="false">IF(AND(G310&lt;&gt;"",M310&lt;&gt;""),M310-G310,"")</f>
        <v/>
      </c>
      <c r="BI310" s="51"/>
      <c r="BJ310" s="51"/>
      <c r="BK310" s="55"/>
      <c r="BL310" s="56" t="str">
        <f aca="false">IF(E310="","",IFERROR(IF(INDEX(Setup!$D$23:$D$32,MATCH(E310,Setup!$B$23:$B$32,0))="","Unmapped",INDEX(Setup!$D$23:$D$32,MATCH(E310,Setup!$B$23:$B$32,0))),"Unmapped"))</f>
        <v/>
      </c>
    </row>
    <row r="311" customFormat="false" ht="15" hidden="false" customHeight="true" outlineLevel="0" collapsed="false">
      <c r="A311" s="57"/>
      <c r="B311" s="57"/>
      <c r="C311" s="57"/>
      <c r="D311" s="57"/>
      <c r="E311" s="57"/>
      <c r="F311" s="57"/>
      <c r="G311" s="58"/>
      <c r="H311" s="58"/>
      <c r="I311" s="57"/>
      <c r="J311" s="57"/>
      <c r="K311" s="57"/>
      <c r="L311" s="58"/>
      <c r="M311" s="58"/>
      <c r="N311" s="57"/>
      <c r="O311" s="57"/>
      <c r="P311" s="58"/>
      <c r="Q311" s="57"/>
      <c r="R311" s="57"/>
      <c r="S311" s="58"/>
      <c r="T311" s="57"/>
      <c r="U311" s="57"/>
      <c r="V311" s="58"/>
      <c r="W311" s="57"/>
      <c r="X311" s="59"/>
      <c r="Y311" s="58"/>
      <c r="Z311" s="57"/>
      <c r="AA311" s="57"/>
      <c r="AB311" s="58"/>
      <c r="AC311" s="57"/>
      <c r="AD311" s="57"/>
      <c r="AE311" s="58"/>
      <c r="AF311" s="57"/>
      <c r="AG311" s="57"/>
      <c r="AH311" s="58"/>
      <c r="AI311" s="57"/>
      <c r="AJ311" s="57"/>
      <c r="AK311" s="58"/>
      <c r="AL311" s="57"/>
      <c r="AM311" s="57"/>
      <c r="AN311" s="58"/>
      <c r="AO311" s="57"/>
      <c r="AP311" s="57"/>
      <c r="AQ311" s="58"/>
      <c r="AR311" s="57"/>
      <c r="AS311" s="57"/>
      <c r="AT311" s="58"/>
      <c r="AU311" s="57"/>
      <c r="AV311" s="57"/>
      <c r="AW311" s="58"/>
      <c r="AX311" s="57"/>
      <c r="AY311" s="57"/>
      <c r="AZ311" s="58"/>
      <c r="BA311" s="57"/>
      <c r="BB311" s="57"/>
      <c r="BC311" s="58"/>
      <c r="BD311" s="57"/>
      <c r="BE311" s="57"/>
      <c r="BF311" s="47" t="n">
        <f aca="false">COUNTA(M311,P311,S311,V311,Y311,AB311,AE311,AH311,AK311,AN311,AQ311,AT311,AW311,AZ311,BC311)</f>
        <v>0</v>
      </c>
      <c r="BG311" s="48" t="str">
        <f aca="true">IF(BF311&gt;0,TODAY()-MAX(M311,P311,S311,V311,Y311,AB311,AE311,AH311,AK311,AN311,AQ311,AT311,AW311,AZ311,BC311),"")</f>
        <v/>
      </c>
      <c r="BH311" s="48" t="str">
        <f aca="false">IF(AND(G311&lt;&gt;"",M311&lt;&gt;""),M311-G311,"")</f>
        <v/>
      </c>
      <c r="BI311" s="58"/>
      <c r="BJ311" s="58"/>
      <c r="BL311" s="49" t="str">
        <f aca="false">IF(E311="","",IFERROR(IF(INDEX(Setup!$D$23:$D$32,MATCH(E311,Setup!$B$23:$B$32,0))="","Unmapped",INDEX(Setup!$D$23:$D$32,MATCH(E311,Setup!$B$23:$B$32,0))),"Unmapped"))</f>
        <v/>
      </c>
    </row>
    <row r="312" customFormat="false" ht="15" hidden="false" customHeight="true" outlineLevel="0" collapsed="false">
      <c r="A312" s="50"/>
      <c r="B312" s="50"/>
      <c r="C312" s="50"/>
      <c r="D312" s="50"/>
      <c r="E312" s="50"/>
      <c r="F312" s="50"/>
      <c r="G312" s="51"/>
      <c r="H312" s="51"/>
      <c r="I312" s="50"/>
      <c r="J312" s="50"/>
      <c r="K312" s="50"/>
      <c r="L312" s="51"/>
      <c r="M312" s="51"/>
      <c r="N312" s="50"/>
      <c r="O312" s="50"/>
      <c r="P312" s="51"/>
      <c r="Q312" s="50"/>
      <c r="R312" s="50"/>
      <c r="S312" s="51"/>
      <c r="T312" s="50"/>
      <c r="U312" s="50"/>
      <c r="V312" s="51"/>
      <c r="W312" s="50"/>
      <c r="X312" s="52"/>
      <c r="Y312" s="51"/>
      <c r="Z312" s="50"/>
      <c r="AA312" s="50"/>
      <c r="AB312" s="51"/>
      <c r="AC312" s="50"/>
      <c r="AD312" s="50"/>
      <c r="AE312" s="51"/>
      <c r="AF312" s="50"/>
      <c r="AG312" s="50"/>
      <c r="AH312" s="51"/>
      <c r="AI312" s="50"/>
      <c r="AJ312" s="50"/>
      <c r="AK312" s="51"/>
      <c r="AL312" s="50"/>
      <c r="AM312" s="50"/>
      <c r="AN312" s="51"/>
      <c r="AO312" s="50"/>
      <c r="AP312" s="50"/>
      <c r="AQ312" s="51"/>
      <c r="AR312" s="50"/>
      <c r="AS312" s="50"/>
      <c r="AT312" s="51"/>
      <c r="AU312" s="50"/>
      <c r="AV312" s="50"/>
      <c r="AW312" s="51"/>
      <c r="AX312" s="50"/>
      <c r="AY312" s="50"/>
      <c r="AZ312" s="51"/>
      <c r="BA312" s="50"/>
      <c r="BB312" s="50"/>
      <c r="BC312" s="51"/>
      <c r="BD312" s="50"/>
      <c r="BE312" s="50"/>
      <c r="BF312" s="53" t="n">
        <f aca="false">COUNTA(M312,P312,S312,V312,Y312,AB312,AE312,AH312,AK312,AN312,AQ312,AT312,AW312,AZ312,BC312)</f>
        <v>0</v>
      </c>
      <c r="BG312" s="54" t="str">
        <f aca="true">IF(BF312&gt;0,TODAY()-MAX(M312,P312,S312,V312,Y312,AB312,AE312,AH312,AK312,AN312,AQ312,AT312,AW312,AZ312,BC312),"")</f>
        <v/>
      </c>
      <c r="BH312" s="54" t="str">
        <f aca="false">IF(AND(G312&lt;&gt;"",M312&lt;&gt;""),M312-G312,"")</f>
        <v/>
      </c>
      <c r="BI312" s="51"/>
      <c r="BJ312" s="51"/>
      <c r="BK312" s="55"/>
      <c r="BL312" s="56" t="str">
        <f aca="false">IF(E312="","",IFERROR(IF(INDEX(Setup!$D$23:$D$32,MATCH(E312,Setup!$B$23:$B$32,0))="","Unmapped",INDEX(Setup!$D$23:$D$32,MATCH(E312,Setup!$B$23:$B$32,0))),"Unmapped"))</f>
        <v/>
      </c>
    </row>
    <row r="313" customFormat="false" ht="15" hidden="false" customHeight="true" outlineLevel="0" collapsed="false">
      <c r="A313" s="57"/>
      <c r="B313" s="57"/>
      <c r="C313" s="57"/>
      <c r="D313" s="57"/>
      <c r="E313" s="57"/>
      <c r="F313" s="57"/>
      <c r="G313" s="58"/>
      <c r="H313" s="58"/>
      <c r="I313" s="57"/>
      <c r="J313" s="57"/>
      <c r="K313" s="57"/>
      <c r="L313" s="58"/>
      <c r="M313" s="58"/>
      <c r="N313" s="57"/>
      <c r="O313" s="57"/>
      <c r="P313" s="58"/>
      <c r="Q313" s="57"/>
      <c r="R313" s="57"/>
      <c r="S313" s="58"/>
      <c r="T313" s="57"/>
      <c r="U313" s="57"/>
      <c r="V313" s="58"/>
      <c r="W313" s="57"/>
      <c r="X313" s="59"/>
      <c r="Y313" s="58"/>
      <c r="Z313" s="57"/>
      <c r="AA313" s="57"/>
      <c r="AB313" s="58"/>
      <c r="AC313" s="57"/>
      <c r="AD313" s="57"/>
      <c r="AE313" s="58"/>
      <c r="AF313" s="57"/>
      <c r="AG313" s="57"/>
      <c r="AH313" s="58"/>
      <c r="AI313" s="57"/>
      <c r="AJ313" s="57"/>
      <c r="AK313" s="58"/>
      <c r="AL313" s="57"/>
      <c r="AM313" s="57"/>
      <c r="AN313" s="58"/>
      <c r="AO313" s="57"/>
      <c r="AP313" s="57"/>
      <c r="AQ313" s="58"/>
      <c r="AR313" s="57"/>
      <c r="AS313" s="57"/>
      <c r="AT313" s="58"/>
      <c r="AU313" s="57"/>
      <c r="AV313" s="57"/>
      <c r="AW313" s="58"/>
      <c r="AX313" s="57"/>
      <c r="AY313" s="57"/>
      <c r="AZ313" s="58"/>
      <c r="BA313" s="57"/>
      <c r="BB313" s="57"/>
      <c r="BC313" s="58"/>
      <c r="BD313" s="57"/>
      <c r="BE313" s="57"/>
      <c r="BF313" s="47" t="n">
        <f aca="false">COUNTA(M313,P313,S313,V313,Y313,AB313,AE313,AH313,AK313,AN313,AQ313,AT313,AW313,AZ313,BC313)</f>
        <v>0</v>
      </c>
      <c r="BG313" s="48" t="str">
        <f aca="true">IF(BF313&gt;0,TODAY()-MAX(M313,P313,S313,V313,Y313,AB313,AE313,AH313,AK313,AN313,AQ313,AT313,AW313,AZ313,BC313),"")</f>
        <v/>
      </c>
      <c r="BH313" s="48" t="str">
        <f aca="false">IF(AND(G313&lt;&gt;"",M313&lt;&gt;""),M313-G313,"")</f>
        <v/>
      </c>
      <c r="BI313" s="58"/>
      <c r="BJ313" s="58"/>
      <c r="BL313" s="49" t="str">
        <f aca="false">IF(E313="","",IFERROR(IF(INDEX(Setup!$D$23:$D$32,MATCH(E313,Setup!$B$23:$B$32,0))="","Unmapped",INDEX(Setup!$D$23:$D$32,MATCH(E313,Setup!$B$23:$B$32,0))),"Unmapped"))</f>
        <v/>
      </c>
    </row>
    <row r="314" customFormat="false" ht="15" hidden="false" customHeight="true" outlineLevel="0" collapsed="false">
      <c r="A314" s="50"/>
      <c r="B314" s="50"/>
      <c r="C314" s="50"/>
      <c r="D314" s="50"/>
      <c r="E314" s="50"/>
      <c r="F314" s="50"/>
      <c r="G314" s="51"/>
      <c r="H314" s="51"/>
      <c r="I314" s="50"/>
      <c r="J314" s="50"/>
      <c r="K314" s="50"/>
      <c r="L314" s="51"/>
      <c r="M314" s="51"/>
      <c r="N314" s="50"/>
      <c r="O314" s="50"/>
      <c r="P314" s="51"/>
      <c r="Q314" s="50"/>
      <c r="R314" s="50"/>
      <c r="S314" s="51"/>
      <c r="T314" s="50"/>
      <c r="U314" s="50"/>
      <c r="V314" s="51"/>
      <c r="W314" s="50"/>
      <c r="X314" s="52"/>
      <c r="Y314" s="51"/>
      <c r="Z314" s="50"/>
      <c r="AA314" s="50"/>
      <c r="AB314" s="51"/>
      <c r="AC314" s="50"/>
      <c r="AD314" s="50"/>
      <c r="AE314" s="51"/>
      <c r="AF314" s="50"/>
      <c r="AG314" s="50"/>
      <c r="AH314" s="51"/>
      <c r="AI314" s="50"/>
      <c r="AJ314" s="50"/>
      <c r="AK314" s="51"/>
      <c r="AL314" s="50"/>
      <c r="AM314" s="50"/>
      <c r="AN314" s="51"/>
      <c r="AO314" s="50"/>
      <c r="AP314" s="50"/>
      <c r="AQ314" s="51"/>
      <c r="AR314" s="50"/>
      <c r="AS314" s="50"/>
      <c r="AT314" s="51"/>
      <c r="AU314" s="50"/>
      <c r="AV314" s="50"/>
      <c r="AW314" s="51"/>
      <c r="AX314" s="50"/>
      <c r="AY314" s="50"/>
      <c r="AZ314" s="51"/>
      <c r="BA314" s="50"/>
      <c r="BB314" s="50"/>
      <c r="BC314" s="51"/>
      <c r="BD314" s="50"/>
      <c r="BE314" s="50"/>
      <c r="BF314" s="53" t="n">
        <f aca="false">COUNTA(M314,P314,S314,V314,Y314,AB314,AE314,AH314,AK314,AN314,AQ314,AT314,AW314,AZ314,BC314)</f>
        <v>0</v>
      </c>
      <c r="BG314" s="54" t="str">
        <f aca="true">IF(BF314&gt;0,TODAY()-MAX(M314,P314,S314,V314,Y314,AB314,AE314,AH314,AK314,AN314,AQ314,AT314,AW314,AZ314,BC314),"")</f>
        <v/>
      </c>
      <c r="BH314" s="54" t="str">
        <f aca="false">IF(AND(G314&lt;&gt;"",M314&lt;&gt;""),M314-G314,"")</f>
        <v/>
      </c>
      <c r="BI314" s="51"/>
      <c r="BJ314" s="51"/>
      <c r="BK314" s="55"/>
      <c r="BL314" s="56" t="str">
        <f aca="false">IF(E314="","",IFERROR(IF(INDEX(Setup!$D$23:$D$32,MATCH(E314,Setup!$B$23:$B$32,0))="","Unmapped",INDEX(Setup!$D$23:$D$32,MATCH(E314,Setup!$B$23:$B$32,0))),"Unmapped"))</f>
        <v/>
      </c>
    </row>
    <row r="315" customFormat="false" ht="15" hidden="false" customHeight="true" outlineLevel="0" collapsed="false">
      <c r="A315" s="57"/>
      <c r="B315" s="57"/>
      <c r="C315" s="57"/>
      <c r="D315" s="57"/>
      <c r="E315" s="57"/>
      <c r="F315" s="57"/>
      <c r="G315" s="58"/>
      <c r="H315" s="58"/>
      <c r="I315" s="57"/>
      <c r="J315" s="57"/>
      <c r="K315" s="57"/>
      <c r="L315" s="58"/>
      <c r="M315" s="58"/>
      <c r="N315" s="57"/>
      <c r="O315" s="57"/>
      <c r="P315" s="58"/>
      <c r="Q315" s="57"/>
      <c r="R315" s="57"/>
      <c r="S315" s="58"/>
      <c r="T315" s="57"/>
      <c r="U315" s="57"/>
      <c r="V315" s="58"/>
      <c r="W315" s="57"/>
      <c r="X315" s="59"/>
      <c r="Y315" s="58"/>
      <c r="Z315" s="57"/>
      <c r="AA315" s="57"/>
      <c r="AB315" s="58"/>
      <c r="AC315" s="57"/>
      <c r="AD315" s="57"/>
      <c r="AE315" s="58"/>
      <c r="AF315" s="57"/>
      <c r="AG315" s="57"/>
      <c r="AH315" s="58"/>
      <c r="AI315" s="57"/>
      <c r="AJ315" s="57"/>
      <c r="AK315" s="58"/>
      <c r="AL315" s="57"/>
      <c r="AM315" s="57"/>
      <c r="AN315" s="58"/>
      <c r="AO315" s="57"/>
      <c r="AP315" s="57"/>
      <c r="AQ315" s="58"/>
      <c r="AR315" s="57"/>
      <c r="AS315" s="57"/>
      <c r="AT315" s="58"/>
      <c r="AU315" s="57"/>
      <c r="AV315" s="57"/>
      <c r="AW315" s="58"/>
      <c r="AX315" s="57"/>
      <c r="AY315" s="57"/>
      <c r="AZ315" s="58"/>
      <c r="BA315" s="57"/>
      <c r="BB315" s="57"/>
      <c r="BC315" s="58"/>
      <c r="BD315" s="57"/>
      <c r="BE315" s="57"/>
      <c r="BF315" s="47" t="n">
        <f aca="false">COUNTA(M315,P315,S315,V315,Y315,AB315,AE315,AH315,AK315,AN315,AQ315,AT315,AW315,AZ315,BC315)</f>
        <v>0</v>
      </c>
      <c r="BG315" s="48" t="str">
        <f aca="true">IF(BF315&gt;0,TODAY()-MAX(M315,P315,S315,V315,Y315,AB315,AE315,AH315,AK315,AN315,AQ315,AT315,AW315,AZ315,BC315),"")</f>
        <v/>
      </c>
      <c r="BH315" s="48" t="str">
        <f aca="false">IF(AND(G315&lt;&gt;"",M315&lt;&gt;""),M315-G315,"")</f>
        <v/>
      </c>
      <c r="BI315" s="58"/>
      <c r="BJ315" s="58"/>
      <c r="BL315" s="49" t="str">
        <f aca="false">IF(E315="","",IFERROR(IF(INDEX(Setup!$D$23:$D$32,MATCH(E315,Setup!$B$23:$B$32,0))="","Unmapped",INDEX(Setup!$D$23:$D$32,MATCH(E315,Setup!$B$23:$B$32,0))),"Unmapped"))</f>
        <v/>
      </c>
    </row>
    <row r="316" customFormat="false" ht="15" hidden="false" customHeight="true" outlineLevel="0" collapsed="false">
      <c r="A316" s="50"/>
      <c r="B316" s="50"/>
      <c r="C316" s="50"/>
      <c r="D316" s="50"/>
      <c r="E316" s="50"/>
      <c r="F316" s="50"/>
      <c r="G316" s="51"/>
      <c r="H316" s="51"/>
      <c r="I316" s="50"/>
      <c r="J316" s="50"/>
      <c r="K316" s="50"/>
      <c r="L316" s="51"/>
      <c r="M316" s="51"/>
      <c r="N316" s="50"/>
      <c r="O316" s="50"/>
      <c r="P316" s="51"/>
      <c r="Q316" s="50"/>
      <c r="R316" s="50"/>
      <c r="S316" s="51"/>
      <c r="T316" s="50"/>
      <c r="U316" s="50"/>
      <c r="V316" s="51"/>
      <c r="W316" s="50"/>
      <c r="X316" s="52"/>
      <c r="Y316" s="51"/>
      <c r="Z316" s="50"/>
      <c r="AA316" s="50"/>
      <c r="AB316" s="51"/>
      <c r="AC316" s="50"/>
      <c r="AD316" s="50"/>
      <c r="AE316" s="51"/>
      <c r="AF316" s="50"/>
      <c r="AG316" s="50"/>
      <c r="AH316" s="51"/>
      <c r="AI316" s="50"/>
      <c r="AJ316" s="50"/>
      <c r="AK316" s="51"/>
      <c r="AL316" s="50"/>
      <c r="AM316" s="50"/>
      <c r="AN316" s="51"/>
      <c r="AO316" s="50"/>
      <c r="AP316" s="50"/>
      <c r="AQ316" s="51"/>
      <c r="AR316" s="50"/>
      <c r="AS316" s="50"/>
      <c r="AT316" s="51"/>
      <c r="AU316" s="50"/>
      <c r="AV316" s="50"/>
      <c r="AW316" s="51"/>
      <c r="AX316" s="50"/>
      <c r="AY316" s="50"/>
      <c r="AZ316" s="51"/>
      <c r="BA316" s="50"/>
      <c r="BB316" s="50"/>
      <c r="BC316" s="51"/>
      <c r="BD316" s="50"/>
      <c r="BE316" s="50"/>
      <c r="BF316" s="53" t="n">
        <f aca="false">COUNTA(M316,P316,S316,V316,Y316,AB316,AE316,AH316,AK316,AN316,AQ316,AT316,AW316,AZ316,BC316)</f>
        <v>0</v>
      </c>
      <c r="BG316" s="54" t="str">
        <f aca="true">IF(BF316&gt;0,TODAY()-MAX(M316,P316,S316,V316,Y316,AB316,AE316,AH316,AK316,AN316,AQ316,AT316,AW316,AZ316,BC316),"")</f>
        <v/>
      </c>
      <c r="BH316" s="54" t="str">
        <f aca="false">IF(AND(G316&lt;&gt;"",M316&lt;&gt;""),M316-G316,"")</f>
        <v/>
      </c>
      <c r="BI316" s="51"/>
      <c r="BJ316" s="51"/>
      <c r="BK316" s="55"/>
      <c r="BL316" s="56" t="str">
        <f aca="false">IF(E316="","",IFERROR(IF(INDEX(Setup!$D$23:$D$32,MATCH(E316,Setup!$B$23:$B$32,0))="","Unmapped",INDEX(Setup!$D$23:$D$32,MATCH(E316,Setup!$B$23:$B$32,0))),"Unmapped"))</f>
        <v/>
      </c>
    </row>
    <row r="317" customFormat="false" ht="15" hidden="false" customHeight="true" outlineLevel="0" collapsed="false">
      <c r="A317" s="57"/>
      <c r="B317" s="57"/>
      <c r="C317" s="57"/>
      <c r="D317" s="57"/>
      <c r="E317" s="57"/>
      <c r="F317" s="57"/>
      <c r="G317" s="58"/>
      <c r="H317" s="58"/>
      <c r="I317" s="57"/>
      <c r="J317" s="57"/>
      <c r="K317" s="57"/>
      <c r="L317" s="58"/>
      <c r="M317" s="58"/>
      <c r="N317" s="57"/>
      <c r="O317" s="57"/>
      <c r="P317" s="58"/>
      <c r="Q317" s="57"/>
      <c r="R317" s="57"/>
      <c r="S317" s="58"/>
      <c r="T317" s="57"/>
      <c r="U317" s="57"/>
      <c r="V317" s="58"/>
      <c r="W317" s="57"/>
      <c r="X317" s="59"/>
      <c r="Y317" s="58"/>
      <c r="Z317" s="57"/>
      <c r="AA317" s="57"/>
      <c r="AB317" s="58"/>
      <c r="AC317" s="57"/>
      <c r="AD317" s="57"/>
      <c r="AE317" s="58"/>
      <c r="AF317" s="57"/>
      <c r="AG317" s="57"/>
      <c r="AH317" s="58"/>
      <c r="AI317" s="57"/>
      <c r="AJ317" s="57"/>
      <c r="AK317" s="58"/>
      <c r="AL317" s="57"/>
      <c r="AM317" s="57"/>
      <c r="AN317" s="58"/>
      <c r="AO317" s="57"/>
      <c r="AP317" s="57"/>
      <c r="AQ317" s="58"/>
      <c r="AR317" s="57"/>
      <c r="AS317" s="57"/>
      <c r="AT317" s="58"/>
      <c r="AU317" s="57"/>
      <c r="AV317" s="57"/>
      <c r="AW317" s="58"/>
      <c r="AX317" s="57"/>
      <c r="AY317" s="57"/>
      <c r="AZ317" s="58"/>
      <c r="BA317" s="57"/>
      <c r="BB317" s="57"/>
      <c r="BC317" s="58"/>
      <c r="BD317" s="57"/>
      <c r="BE317" s="57"/>
      <c r="BF317" s="47" t="n">
        <f aca="false">COUNTA(M317,P317,S317,V317,Y317,AB317,AE317,AH317,AK317,AN317,AQ317,AT317,AW317,AZ317,BC317)</f>
        <v>0</v>
      </c>
      <c r="BG317" s="48" t="str">
        <f aca="true">IF(BF317&gt;0,TODAY()-MAX(M317,P317,S317,V317,Y317,AB317,AE317,AH317,AK317,AN317,AQ317,AT317,AW317,AZ317,BC317),"")</f>
        <v/>
      </c>
      <c r="BH317" s="48" t="str">
        <f aca="false">IF(AND(G317&lt;&gt;"",M317&lt;&gt;""),M317-G317,"")</f>
        <v/>
      </c>
      <c r="BI317" s="58"/>
      <c r="BJ317" s="58"/>
      <c r="BL317" s="49" t="str">
        <f aca="false">IF(E317="","",IFERROR(IF(INDEX(Setup!$D$23:$D$32,MATCH(E317,Setup!$B$23:$B$32,0))="","Unmapped",INDEX(Setup!$D$23:$D$32,MATCH(E317,Setup!$B$23:$B$32,0))),"Unmapped"))</f>
        <v/>
      </c>
    </row>
    <row r="318" customFormat="false" ht="15" hidden="false" customHeight="true" outlineLevel="0" collapsed="false">
      <c r="A318" s="50"/>
      <c r="B318" s="50"/>
      <c r="C318" s="50"/>
      <c r="D318" s="50"/>
      <c r="E318" s="50"/>
      <c r="F318" s="50"/>
      <c r="G318" s="51"/>
      <c r="H318" s="51"/>
      <c r="I318" s="50"/>
      <c r="J318" s="50"/>
      <c r="K318" s="50"/>
      <c r="L318" s="51"/>
      <c r="M318" s="51"/>
      <c r="N318" s="50"/>
      <c r="O318" s="50"/>
      <c r="P318" s="51"/>
      <c r="Q318" s="50"/>
      <c r="R318" s="50"/>
      <c r="S318" s="51"/>
      <c r="T318" s="50"/>
      <c r="U318" s="50"/>
      <c r="V318" s="51"/>
      <c r="W318" s="50"/>
      <c r="X318" s="52"/>
      <c r="Y318" s="51"/>
      <c r="Z318" s="50"/>
      <c r="AA318" s="50"/>
      <c r="AB318" s="51"/>
      <c r="AC318" s="50"/>
      <c r="AD318" s="50"/>
      <c r="AE318" s="51"/>
      <c r="AF318" s="50"/>
      <c r="AG318" s="50"/>
      <c r="AH318" s="51"/>
      <c r="AI318" s="50"/>
      <c r="AJ318" s="50"/>
      <c r="AK318" s="51"/>
      <c r="AL318" s="50"/>
      <c r="AM318" s="50"/>
      <c r="AN318" s="51"/>
      <c r="AO318" s="50"/>
      <c r="AP318" s="50"/>
      <c r="AQ318" s="51"/>
      <c r="AR318" s="50"/>
      <c r="AS318" s="50"/>
      <c r="AT318" s="51"/>
      <c r="AU318" s="50"/>
      <c r="AV318" s="50"/>
      <c r="AW318" s="51"/>
      <c r="AX318" s="50"/>
      <c r="AY318" s="50"/>
      <c r="AZ318" s="51"/>
      <c r="BA318" s="50"/>
      <c r="BB318" s="50"/>
      <c r="BC318" s="51"/>
      <c r="BD318" s="50"/>
      <c r="BE318" s="50"/>
      <c r="BF318" s="53" t="n">
        <f aca="false">COUNTA(M318,P318,S318,V318,Y318,AB318,AE318,AH318,AK318,AN318,AQ318,AT318,AW318,AZ318,BC318)</f>
        <v>0</v>
      </c>
      <c r="BG318" s="54" t="str">
        <f aca="true">IF(BF318&gt;0,TODAY()-MAX(M318,P318,S318,V318,Y318,AB318,AE318,AH318,AK318,AN318,AQ318,AT318,AW318,AZ318,BC318),"")</f>
        <v/>
      </c>
      <c r="BH318" s="54" t="str">
        <f aca="false">IF(AND(G318&lt;&gt;"",M318&lt;&gt;""),M318-G318,"")</f>
        <v/>
      </c>
      <c r="BI318" s="51"/>
      <c r="BJ318" s="51"/>
      <c r="BK318" s="55"/>
      <c r="BL318" s="56" t="str">
        <f aca="false">IF(E318="","",IFERROR(IF(INDEX(Setup!$D$23:$D$32,MATCH(E318,Setup!$B$23:$B$32,0))="","Unmapped",INDEX(Setup!$D$23:$D$32,MATCH(E318,Setup!$B$23:$B$32,0))),"Unmapped"))</f>
        <v/>
      </c>
    </row>
    <row r="319" customFormat="false" ht="15" hidden="false" customHeight="true" outlineLevel="0" collapsed="false">
      <c r="A319" s="57"/>
      <c r="B319" s="57"/>
      <c r="C319" s="57"/>
      <c r="D319" s="57"/>
      <c r="E319" s="57"/>
      <c r="F319" s="57"/>
      <c r="G319" s="58"/>
      <c r="H319" s="58"/>
      <c r="I319" s="57"/>
      <c r="J319" s="57"/>
      <c r="K319" s="57"/>
      <c r="L319" s="58"/>
      <c r="M319" s="58"/>
      <c r="N319" s="57"/>
      <c r="O319" s="57"/>
      <c r="P319" s="58"/>
      <c r="Q319" s="57"/>
      <c r="R319" s="57"/>
      <c r="S319" s="58"/>
      <c r="T319" s="57"/>
      <c r="U319" s="57"/>
      <c r="V319" s="58"/>
      <c r="W319" s="57"/>
      <c r="X319" s="59"/>
      <c r="Y319" s="58"/>
      <c r="Z319" s="57"/>
      <c r="AA319" s="57"/>
      <c r="AB319" s="58"/>
      <c r="AC319" s="57"/>
      <c r="AD319" s="57"/>
      <c r="AE319" s="58"/>
      <c r="AF319" s="57"/>
      <c r="AG319" s="57"/>
      <c r="AH319" s="58"/>
      <c r="AI319" s="57"/>
      <c r="AJ319" s="57"/>
      <c r="AK319" s="58"/>
      <c r="AL319" s="57"/>
      <c r="AM319" s="57"/>
      <c r="AN319" s="58"/>
      <c r="AO319" s="57"/>
      <c r="AP319" s="57"/>
      <c r="AQ319" s="58"/>
      <c r="AR319" s="57"/>
      <c r="AS319" s="57"/>
      <c r="AT319" s="58"/>
      <c r="AU319" s="57"/>
      <c r="AV319" s="57"/>
      <c r="AW319" s="58"/>
      <c r="AX319" s="57"/>
      <c r="AY319" s="57"/>
      <c r="AZ319" s="58"/>
      <c r="BA319" s="57"/>
      <c r="BB319" s="57"/>
      <c r="BC319" s="58"/>
      <c r="BD319" s="57"/>
      <c r="BE319" s="57"/>
      <c r="BF319" s="47" t="n">
        <f aca="false">COUNTA(M319,P319,S319,V319,Y319,AB319,AE319,AH319,AK319,AN319,AQ319,AT319,AW319,AZ319,BC319)</f>
        <v>0</v>
      </c>
      <c r="BG319" s="48" t="str">
        <f aca="true">IF(BF319&gt;0,TODAY()-MAX(M319,P319,S319,V319,Y319,AB319,AE319,AH319,AK319,AN319,AQ319,AT319,AW319,AZ319,BC319),"")</f>
        <v/>
      </c>
      <c r="BH319" s="48" t="str">
        <f aca="false">IF(AND(G319&lt;&gt;"",M319&lt;&gt;""),M319-G319,"")</f>
        <v/>
      </c>
      <c r="BI319" s="58"/>
      <c r="BJ319" s="58"/>
      <c r="BL319" s="49" t="str">
        <f aca="false">IF(E319="","",IFERROR(IF(INDEX(Setup!$D$23:$D$32,MATCH(E319,Setup!$B$23:$B$32,0))="","Unmapped",INDEX(Setup!$D$23:$D$32,MATCH(E319,Setup!$B$23:$B$32,0))),"Unmapped"))</f>
        <v/>
      </c>
    </row>
    <row r="320" customFormat="false" ht="15" hidden="false" customHeight="true" outlineLevel="0" collapsed="false">
      <c r="A320" s="50"/>
      <c r="B320" s="50"/>
      <c r="C320" s="50"/>
      <c r="D320" s="50"/>
      <c r="E320" s="50"/>
      <c r="F320" s="50"/>
      <c r="G320" s="51"/>
      <c r="H320" s="51"/>
      <c r="I320" s="50"/>
      <c r="J320" s="50"/>
      <c r="K320" s="50"/>
      <c r="L320" s="51"/>
      <c r="M320" s="51"/>
      <c r="N320" s="50"/>
      <c r="O320" s="50"/>
      <c r="P320" s="51"/>
      <c r="Q320" s="50"/>
      <c r="R320" s="50"/>
      <c r="S320" s="51"/>
      <c r="T320" s="50"/>
      <c r="U320" s="50"/>
      <c r="V320" s="51"/>
      <c r="W320" s="50"/>
      <c r="X320" s="52"/>
      <c r="Y320" s="51"/>
      <c r="Z320" s="50"/>
      <c r="AA320" s="50"/>
      <c r="AB320" s="51"/>
      <c r="AC320" s="50"/>
      <c r="AD320" s="50"/>
      <c r="AE320" s="51"/>
      <c r="AF320" s="50"/>
      <c r="AG320" s="50"/>
      <c r="AH320" s="51"/>
      <c r="AI320" s="50"/>
      <c r="AJ320" s="50"/>
      <c r="AK320" s="51"/>
      <c r="AL320" s="50"/>
      <c r="AM320" s="50"/>
      <c r="AN320" s="51"/>
      <c r="AO320" s="50"/>
      <c r="AP320" s="50"/>
      <c r="AQ320" s="51"/>
      <c r="AR320" s="50"/>
      <c r="AS320" s="50"/>
      <c r="AT320" s="51"/>
      <c r="AU320" s="50"/>
      <c r="AV320" s="50"/>
      <c r="AW320" s="51"/>
      <c r="AX320" s="50"/>
      <c r="AY320" s="50"/>
      <c r="AZ320" s="51"/>
      <c r="BA320" s="50"/>
      <c r="BB320" s="50"/>
      <c r="BC320" s="51"/>
      <c r="BD320" s="50"/>
      <c r="BE320" s="50"/>
      <c r="BF320" s="53" t="n">
        <f aca="false">COUNTA(M320,P320,S320,V320,Y320,AB320,AE320,AH320,AK320,AN320,AQ320,AT320,AW320,AZ320,BC320)</f>
        <v>0</v>
      </c>
      <c r="BG320" s="54" t="str">
        <f aca="true">IF(BF320&gt;0,TODAY()-MAX(M320,P320,S320,V320,Y320,AB320,AE320,AH320,AK320,AN320,AQ320,AT320,AW320,AZ320,BC320),"")</f>
        <v/>
      </c>
      <c r="BH320" s="54" t="str">
        <f aca="false">IF(AND(G320&lt;&gt;"",M320&lt;&gt;""),M320-G320,"")</f>
        <v/>
      </c>
      <c r="BI320" s="51"/>
      <c r="BJ320" s="51"/>
      <c r="BK320" s="55"/>
      <c r="BL320" s="56" t="str">
        <f aca="false">IF(E320="","",IFERROR(IF(INDEX(Setup!$D$23:$D$32,MATCH(E320,Setup!$B$23:$B$32,0))="","Unmapped",INDEX(Setup!$D$23:$D$32,MATCH(E320,Setup!$B$23:$B$32,0))),"Unmapped"))</f>
        <v/>
      </c>
    </row>
    <row r="321" customFormat="false" ht="15" hidden="false" customHeight="true" outlineLevel="0" collapsed="false">
      <c r="A321" s="57"/>
      <c r="B321" s="57"/>
      <c r="C321" s="57"/>
      <c r="D321" s="57"/>
      <c r="E321" s="57"/>
      <c r="F321" s="57"/>
      <c r="G321" s="58"/>
      <c r="H321" s="58"/>
      <c r="I321" s="57"/>
      <c r="J321" s="57"/>
      <c r="K321" s="57"/>
      <c r="L321" s="58"/>
      <c r="M321" s="58"/>
      <c r="N321" s="57"/>
      <c r="O321" s="57"/>
      <c r="P321" s="58"/>
      <c r="Q321" s="57"/>
      <c r="R321" s="57"/>
      <c r="S321" s="58"/>
      <c r="T321" s="57"/>
      <c r="U321" s="57"/>
      <c r="V321" s="58"/>
      <c r="W321" s="57"/>
      <c r="X321" s="59"/>
      <c r="Y321" s="58"/>
      <c r="Z321" s="57"/>
      <c r="AA321" s="57"/>
      <c r="AB321" s="58"/>
      <c r="AC321" s="57"/>
      <c r="AD321" s="57"/>
      <c r="AE321" s="58"/>
      <c r="AF321" s="57"/>
      <c r="AG321" s="57"/>
      <c r="AH321" s="58"/>
      <c r="AI321" s="57"/>
      <c r="AJ321" s="57"/>
      <c r="AK321" s="58"/>
      <c r="AL321" s="57"/>
      <c r="AM321" s="57"/>
      <c r="AN321" s="58"/>
      <c r="AO321" s="57"/>
      <c r="AP321" s="57"/>
      <c r="AQ321" s="58"/>
      <c r="AR321" s="57"/>
      <c r="AS321" s="57"/>
      <c r="AT321" s="58"/>
      <c r="AU321" s="57"/>
      <c r="AV321" s="57"/>
      <c r="AW321" s="58"/>
      <c r="AX321" s="57"/>
      <c r="AY321" s="57"/>
      <c r="AZ321" s="58"/>
      <c r="BA321" s="57"/>
      <c r="BB321" s="57"/>
      <c r="BC321" s="58"/>
      <c r="BD321" s="57"/>
      <c r="BE321" s="57"/>
      <c r="BF321" s="47" t="n">
        <f aca="false">COUNTA(M321,P321,S321,V321,Y321,AB321,AE321,AH321,AK321,AN321,AQ321,AT321,AW321,AZ321,BC321)</f>
        <v>0</v>
      </c>
      <c r="BG321" s="48" t="str">
        <f aca="true">IF(BF321&gt;0,TODAY()-MAX(M321,P321,S321,V321,Y321,AB321,AE321,AH321,AK321,AN321,AQ321,AT321,AW321,AZ321,BC321),"")</f>
        <v/>
      </c>
      <c r="BH321" s="48" t="str">
        <f aca="false">IF(AND(G321&lt;&gt;"",M321&lt;&gt;""),M321-G321,"")</f>
        <v/>
      </c>
      <c r="BI321" s="58"/>
      <c r="BJ321" s="58"/>
      <c r="BL321" s="49" t="str">
        <f aca="false">IF(E321="","",IFERROR(IF(INDEX(Setup!$D$23:$D$32,MATCH(E321,Setup!$B$23:$B$32,0))="","Unmapped",INDEX(Setup!$D$23:$D$32,MATCH(E321,Setup!$B$23:$B$32,0))),"Unmapped"))</f>
        <v/>
      </c>
    </row>
    <row r="322" customFormat="false" ht="15" hidden="false" customHeight="true" outlineLevel="0" collapsed="false">
      <c r="A322" s="50"/>
      <c r="B322" s="50"/>
      <c r="C322" s="50"/>
      <c r="D322" s="50"/>
      <c r="E322" s="50"/>
      <c r="F322" s="50"/>
      <c r="G322" s="51"/>
      <c r="H322" s="51"/>
      <c r="I322" s="50"/>
      <c r="J322" s="50"/>
      <c r="K322" s="50"/>
      <c r="L322" s="51"/>
      <c r="M322" s="51"/>
      <c r="N322" s="50"/>
      <c r="O322" s="50"/>
      <c r="P322" s="51"/>
      <c r="Q322" s="50"/>
      <c r="R322" s="50"/>
      <c r="S322" s="51"/>
      <c r="T322" s="50"/>
      <c r="U322" s="50"/>
      <c r="V322" s="51"/>
      <c r="W322" s="50"/>
      <c r="X322" s="52"/>
      <c r="Y322" s="51"/>
      <c r="Z322" s="50"/>
      <c r="AA322" s="50"/>
      <c r="AB322" s="51"/>
      <c r="AC322" s="50"/>
      <c r="AD322" s="50"/>
      <c r="AE322" s="51"/>
      <c r="AF322" s="50"/>
      <c r="AG322" s="50"/>
      <c r="AH322" s="51"/>
      <c r="AI322" s="50"/>
      <c r="AJ322" s="50"/>
      <c r="AK322" s="51"/>
      <c r="AL322" s="50"/>
      <c r="AM322" s="50"/>
      <c r="AN322" s="51"/>
      <c r="AO322" s="50"/>
      <c r="AP322" s="50"/>
      <c r="AQ322" s="51"/>
      <c r="AR322" s="50"/>
      <c r="AS322" s="50"/>
      <c r="AT322" s="51"/>
      <c r="AU322" s="50"/>
      <c r="AV322" s="50"/>
      <c r="AW322" s="51"/>
      <c r="AX322" s="50"/>
      <c r="AY322" s="50"/>
      <c r="AZ322" s="51"/>
      <c r="BA322" s="50"/>
      <c r="BB322" s="50"/>
      <c r="BC322" s="51"/>
      <c r="BD322" s="50"/>
      <c r="BE322" s="50"/>
      <c r="BF322" s="53" t="n">
        <f aca="false">COUNTA(M322,P322,S322,V322,Y322,AB322,AE322,AH322,AK322,AN322,AQ322,AT322,AW322,AZ322,BC322)</f>
        <v>0</v>
      </c>
      <c r="BG322" s="54" t="str">
        <f aca="true">IF(BF322&gt;0,TODAY()-MAX(M322,P322,S322,V322,Y322,AB322,AE322,AH322,AK322,AN322,AQ322,AT322,AW322,AZ322,BC322),"")</f>
        <v/>
      </c>
      <c r="BH322" s="54" t="str">
        <f aca="false">IF(AND(G322&lt;&gt;"",M322&lt;&gt;""),M322-G322,"")</f>
        <v/>
      </c>
      <c r="BI322" s="51"/>
      <c r="BJ322" s="51"/>
      <c r="BK322" s="55"/>
      <c r="BL322" s="56" t="str">
        <f aca="false">IF(E322="","",IFERROR(IF(INDEX(Setup!$D$23:$D$32,MATCH(E322,Setup!$B$23:$B$32,0))="","Unmapped",INDEX(Setup!$D$23:$D$32,MATCH(E322,Setup!$B$23:$B$32,0))),"Unmapped"))</f>
        <v/>
      </c>
    </row>
    <row r="323" customFormat="false" ht="15" hidden="false" customHeight="true" outlineLevel="0" collapsed="false">
      <c r="A323" s="57"/>
      <c r="B323" s="57"/>
      <c r="C323" s="57"/>
      <c r="D323" s="57"/>
      <c r="E323" s="57"/>
      <c r="F323" s="57"/>
      <c r="G323" s="58"/>
      <c r="H323" s="58"/>
      <c r="I323" s="57"/>
      <c r="J323" s="57"/>
      <c r="K323" s="57"/>
      <c r="L323" s="58"/>
      <c r="M323" s="58"/>
      <c r="N323" s="57"/>
      <c r="O323" s="57"/>
      <c r="P323" s="58"/>
      <c r="Q323" s="57"/>
      <c r="R323" s="57"/>
      <c r="S323" s="58"/>
      <c r="T323" s="57"/>
      <c r="U323" s="57"/>
      <c r="V323" s="58"/>
      <c r="W323" s="57"/>
      <c r="X323" s="59"/>
      <c r="Y323" s="58"/>
      <c r="Z323" s="57"/>
      <c r="AA323" s="57"/>
      <c r="AB323" s="58"/>
      <c r="AC323" s="57"/>
      <c r="AD323" s="57"/>
      <c r="AE323" s="58"/>
      <c r="AF323" s="57"/>
      <c r="AG323" s="57"/>
      <c r="AH323" s="58"/>
      <c r="AI323" s="57"/>
      <c r="AJ323" s="57"/>
      <c r="AK323" s="58"/>
      <c r="AL323" s="57"/>
      <c r="AM323" s="57"/>
      <c r="AN323" s="58"/>
      <c r="AO323" s="57"/>
      <c r="AP323" s="57"/>
      <c r="AQ323" s="58"/>
      <c r="AR323" s="57"/>
      <c r="AS323" s="57"/>
      <c r="AT323" s="58"/>
      <c r="AU323" s="57"/>
      <c r="AV323" s="57"/>
      <c r="AW323" s="58"/>
      <c r="AX323" s="57"/>
      <c r="AY323" s="57"/>
      <c r="AZ323" s="58"/>
      <c r="BA323" s="57"/>
      <c r="BB323" s="57"/>
      <c r="BC323" s="58"/>
      <c r="BD323" s="57"/>
      <c r="BE323" s="57"/>
      <c r="BF323" s="47" t="n">
        <f aca="false">COUNTA(M323,P323,S323,V323,Y323,AB323,AE323,AH323,AK323,AN323,AQ323,AT323,AW323,AZ323,BC323)</f>
        <v>0</v>
      </c>
      <c r="BG323" s="48" t="str">
        <f aca="true">IF(BF323&gt;0,TODAY()-MAX(M323,P323,S323,V323,Y323,AB323,AE323,AH323,AK323,AN323,AQ323,AT323,AW323,AZ323,BC323),"")</f>
        <v/>
      </c>
      <c r="BH323" s="48" t="str">
        <f aca="false">IF(AND(G323&lt;&gt;"",M323&lt;&gt;""),M323-G323,"")</f>
        <v/>
      </c>
      <c r="BI323" s="58"/>
      <c r="BJ323" s="58"/>
      <c r="BL323" s="49" t="str">
        <f aca="false">IF(E323="","",IFERROR(IF(INDEX(Setup!$D$23:$D$32,MATCH(E323,Setup!$B$23:$B$32,0))="","Unmapped",INDEX(Setup!$D$23:$D$32,MATCH(E323,Setup!$B$23:$B$32,0))),"Unmapped"))</f>
        <v/>
      </c>
    </row>
    <row r="324" customFormat="false" ht="15" hidden="false" customHeight="true" outlineLevel="0" collapsed="false">
      <c r="A324" s="50"/>
      <c r="B324" s="50"/>
      <c r="C324" s="50"/>
      <c r="D324" s="50"/>
      <c r="E324" s="50"/>
      <c r="F324" s="50"/>
      <c r="G324" s="51"/>
      <c r="H324" s="51"/>
      <c r="I324" s="50"/>
      <c r="J324" s="50"/>
      <c r="K324" s="50"/>
      <c r="L324" s="51"/>
      <c r="M324" s="51"/>
      <c r="N324" s="50"/>
      <c r="O324" s="50"/>
      <c r="P324" s="51"/>
      <c r="Q324" s="50"/>
      <c r="R324" s="50"/>
      <c r="S324" s="51"/>
      <c r="T324" s="50"/>
      <c r="U324" s="50"/>
      <c r="V324" s="51"/>
      <c r="W324" s="50"/>
      <c r="X324" s="52"/>
      <c r="Y324" s="51"/>
      <c r="Z324" s="50"/>
      <c r="AA324" s="50"/>
      <c r="AB324" s="51"/>
      <c r="AC324" s="50"/>
      <c r="AD324" s="50"/>
      <c r="AE324" s="51"/>
      <c r="AF324" s="50"/>
      <c r="AG324" s="50"/>
      <c r="AH324" s="51"/>
      <c r="AI324" s="50"/>
      <c r="AJ324" s="50"/>
      <c r="AK324" s="51"/>
      <c r="AL324" s="50"/>
      <c r="AM324" s="50"/>
      <c r="AN324" s="51"/>
      <c r="AO324" s="50"/>
      <c r="AP324" s="50"/>
      <c r="AQ324" s="51"/>
      <c r="AR324" s="50"/>
      <c r="AS324" s="50"/>
      <c r="AT324" s="51"/>
      <c r="AU324" s="50"/>
      <c r="AV324" s="50"/>
      <c r="AW324" s="51"/>
      <c r="AX324" s="50"/>
      <c r="AY324" s="50"/>
      <c r="AZ324" s="51"/>
      <c r="BA324" s="50"/>
      <c r="BB324" s="50"/>
      <c r="BC324" s="51"/>
      <c r="BD324" s="50"/>
      <c r="BE324" s="50"/>
      <c r="BF324" s="53" t="n">
        <f aca="false">COUNTA(M324,P324,S324,V324,Y324,AB324,AE324,AH324,AK324,AN324,AQ324,AT324,AW324,AZ324,BC324)</f>
        <v>0</v>
      </c>
      <c r="BG324" s="54" t="str">
        <f aca="true">IF(BF324&gt;0,TODAY()-MAX(M324,P324,S324,V324,Y324,AB324,AE324,AH324,AK324,AN324,AQ324,AT324,AW324,AZ324,BC324),"")</f>
        <v/>
      </c>
      <c r="BH324" s="54" t="str">
        <f aca="false">IF(AND(G324&lt;&gt;"",M324&lt;&gt;""),M324-G324,"")</f>
        <v/>
      </c>
      <c r="BI324" s="51"/>
      <c r="BJ324" s="51"/>
      <c r="BK324" s="55"/>
      <c r="BL324" s="56" t="str">
        <f aca="false">IF(E324="","",IFERROR(IF(INDEX(Setup!$D$23:$D$32,MATCH(E324,Setup!$B$23:$B$32,0))="","Unmapped",INDEX(Setup!$D$23:$D$32,MATCH(E324,Setup!$B$23:$B$32,0))),"Unmapped"))</f>
        <v/>
      </c>
    </row>
    <row r="325" customFormat="false" ht="15" hidden="false" customHeight="true" outlineLevel="0" collapsed="false">
      <c r="A325" s="57"/>
      <c r="B325" s="57"/>
      <c r="C325" s="57"/>
      <c r="D325" s="57"/>
      <c r="E325" s="57"/>
      <c r="F325" s="57"/>
      <c r="G325" s="58"/>
      <c r="H325" s="58"/>
      <c r="I325" s="57"/>
      <c r="J325" s="57"/>
      <c r="K325" s="57"/>
      <c r="L325" s="58"/>
      <c r="M325" s="58"/>
      <c r="N325" s="57"/>
      <c r="O325" s="57"/>
      <c r="P325" s="58"/>
      <c r="Q325" s="57"/>
      <c r="R325" s="57"/>
      <c r="S325" s="58"/>
      <c r="T325" s="57"/>
      <c r="U325" s="57"/>
      <c r="V325" s="58"/>
      <c r="W325" s="57"/>
      <c r="X325" s="59"/>
      <c r="Y325" s="58"/>
      <c r="Z325" s="57"/>
      <c r="AA325" s="57"/>
      <c r="AB325" s="58"/>
      <c r="AC325" s="57"/>
      <c r="AD325" s="57"/>
      <c r="AE325" s="58"/>
      <c r="AF325" s="57"/>
      <c r="AG325" s="57"/>
      <c r="AH325" s="58"/>
      <c r="AI325" s="57"/>
      <c r="AJ325" s="57"/>
      <c r="AK325" s="58"/>
      <c r="AL325" s="57"/>
      <c r="AM325" s="57"/>
      <c r="AN325" s="58"/>
      <c r="AO325" s="57"/>
      <c r="AP325" s="57"/>
      <c r="AQ325" s="58"/>
      <c r="AR325" s="57"/>
      <c r="AS325" s="57"/>
      <c r="AT325" s="58"/>
      <c r="AU325" s="57"/>
      <c r="AV325" s="57"/>
      <c r="AW325" s="58"/>
      <c r="AX325" s="57"/>
      <c r="AY325" s="57"/>
      <c r="AZ325" s="58"/>
      <c r="BA325" s="57"/>
      <c r="BB325" s="57"/>
      <c r="BC325" s="58"/>
      <c r="BD325" s="57"/>
      <c r="BE325" s="57"/>
      <c r="BF325" s="47" t="n">
        <f aca="false">COUNTA(M325,P325,S325,V325,Y325,AB325,AE325,AH325,AK325,AN325,AQ325,AT325,AW325,AZ325,BC325)</f>
        <v>0</v>
      </c>
      <c r="BG325" s="48" t="str">
        <f aca="true">IF(BF325&gt;0,TODAY()-MAX(M325,P325,S325,V325,Y325,AB325,AE325,AH325,AK325,AN325,AQ325,AT325,AW325,AZ325,BC325),"")</f>
        <v/>
      </c>
      <c r="BH325" s="48" t="str">
        <f aca="false">IF(AND(G325&lt;&gt;"",M325&lt;&gt;""),M325-G325,"")</f>
        <v/>
      </c>
      <c r="BI325" s="58"/>
      <c r="BJ325" s="58"/>
      <c r="BL325" s="49" t="str">
        <f aca="false">IF(E325="","",IFERROR(IF(INDEX(Setup!$D$23:$D$32,MATCH(E325,Setup!$B$23:$B$32,0))="","Unmapped",INDEX(Setup!$D$23:$D$32,MATCH(E325,Setup!$B$23:$B$32,0))),"Unmapped"))</f>
        <v/>
      </c>
    </row>
    <row r="326" customFormat="false" ht="15" hidden="false" customHeight="true" outlineLevel="0" collapsed="false">
      <c r="A326" s="50"/>
      <c r="B326" s="50"/>
      <c r="C326" s="50"/>
      <c r="D326" s="50"/>
      <c r="E326" s="50"/>
      <c r="F326" s="50"/>
      <c r="G326" s="51"/>
      <c r="H326" s="51"/>
      <c r="I326" s="50"/>
      <c r="J326" s="50"/>
      <c r="K326" s="50"/>
      <c r="L326" s="51"/>
      <c r="M326" s="51"/>
      <c r="N326" s="50"/>
      <c r="O326" s="50"/>
      <c r="P326" s="51"/>
      <c r="Q326" s="50"/>
      <c r="R326" s="50"/>
      <c r="S326" s="51"/>
      <c r="T326" s="50"/>
      <c r="U326" s="50"/>
      <c r="V326" s="51"/>
      <c r="W326" s="50"/>
      <c r="X326" s="52"/>
      <c r="Y326" s="51"/>
      <c r="Z326" s="50"/>
      <c r="AA326" s="50"/>
      <c r="AB326" s="51"/>
      <c r="AC326" s="50"/>
      <c r="AD326" s="50"/>
      <c r="AE326" s="51"/>
      <c r="AF326" s="50"/>
      <c r="AG326" s="50"/>
      <c r="AH326" s="51"/>
      <c r="AI326" s="50"/>
      <c r="AJ326" s="50"/>
      <c r="AK326" s="51"/>
      <c r="AL326" s="50"/>
      <c r="AM326" s="50"/>
      <c r="AN326" s="51"/>
      <c r="AO326" s="50"/>
      <c r="AP326" s="50"/>
      <c r="AQ326" s="51"/>
      <c r="AR326" s="50"/>
      <c r="AS326" s="50"/>
      <c r="AT326" s="51"/>
      <c r="AU326" s="50"/>
      <c r="AV326" s="50"/>
      <c r="AW326" s="51"/>
      <c r="AX326" s="50"/>
      <c r="AY326" s="50"/>
      <c r="AZ326" s="51"/>
      <c r="BA326" s="50"/>
      <c r="BB326" s="50"/>
      <c r="BC326" s="51"/>
      <c r="BD326" s="50"/>
      <c r="BE326" s="50"/>
      <c r="BF326" s="53" t="n">
        <f aca="false">COUNTA(M326,P326,S326,V326,Y326,AB326,AE326,AH326,AK326,AN326,AQ326,AT326,AW326,AZ326,BC326)</f>
        <v>0</v>
      </c>
      <c r="BG326" s="54" t="str">
        <f aca="true">IF(BF326&gt;0,TODAY()-MAX(M326,P326,S326,V326,Y326,AB326,AE326,AH326,AK326,AN326,AQ326,AT326,AW326,AZ326,BC326),"")</f>
        <v/>
      </c>
      <c r="BH326" s="54" t="str">
        <f aca="false">IF(AND(G326&lt;&gt;"",M326&lt;&gt;""),M326-G326,"")</f>
        <v/>
      </c>
      <c r="BI326" s="51"/>
      <c r="BJ326" s="51"/>
      <c r="BK326" s="55"/>
      <c r="BL326" s="56" t="str">
        <f aca="false">IF(E326="","",IFERROR(IF(INDEX(Setup!$D$23:$D$32,MATCH(E326,Setup!$B$23:$B$32,0))="","Unmapped",INDEX(Setup!$D$23:$D$32,MATCH(E326,Setup!$B$23:$B$32,0))),"Unmapped"))</f>
        <v/>
      </c>
    </row>
    <row r="327" customFormat="false" ht="15" hidden="false" customHeight="true" outlineLevel="0" collapsed="false">
      <c r="A327" s="57"/>
      <c r="B327" s="57"/>
      <c r="C327" s="57"/>
      <c r="D327" s="57"/>
      <c r="E327" s="57"/>
      <c r="F327" s="57"/>
      <c r="G327" s="58"/>
      <c r="H327" s="58"/>
      <c r="I327" s="57"/>
      <c r="J327" s="57"/>
      <c r="K327" s="57"/>
      <c r="L327" s="58"/>
      <c r="M327" s="58"/>
      <c r="N327" s="57"/>
      <c r="O327" s="57"/>
      <c r="P327" s="58"/>
      <c r="Q327" s="57"/>
      <c r="R327" s="57"/>
      <c r="S327" s="58"/>
      <c r="T327" s="57"/>
      <c r="U327" s="57"/>
      <c r="V327" s="58"/>
      <c r="W327" s="57"/>
      <c r="X327" s="59"/>
      <c r="Y327" s="58"/>
      <c r="Z327" s="57"/>
      <c r="AA327" s="57"/>
      <c r="AB327" s="58"/>
      <c r="AC327" s="57"/>
      <c r="AD327" s="57"/>
      <c r="AE327" s="58"/>
      <c r="AF327" s="57"/>
      <c r="AG327" s="57"/>
      <c r="AH327" s="58"/>
      <c r="AI327" s="57"/>
      <c r="AJ327" s="57"/>
      <c r="AK327" s="58"/>
      <c r="AL327" s="57"/>
      <c r="AM327" s="57"/>
      <c r="AN327" s="58"/>
      <c r="AO327" s="57"/>
      <c r="AP327" s="57"/>
      <c r="AQ327" s="58"/>
      <c r="AR327" s="57"/>
      <c r="AS327" s="57"/>
      <c r="AT327" s="58"/>
      <c r="AU327" s="57"/>
      <c r="AV327" s="57"/>
      <c r="AW327" s="58"/>
      <c r="AX327" s="57"/>
      <c r="AY327" s="57"/>
      <c r="AZ327" s="58"/>
      <c r="BA327" s="57"/>
      <c r="BB327" s="57"/>
      <c r="BC327" s="58"/>
      <c r="BD327" s="57"/>
      <c r="BE327" s="57"/>
      <c r="BF327" s="47" t="n">
        <f aca="false">COUNTA(M327,P327,S327,V327,Y327,AB327,AE327,AH327,AK327,AN327,AQ327,AT327,AW327,AZ327,BC327)</f>
        <v>0</v>
      </c>
      <c r="BG327" s="48" t="str">
        <f aca="true">IF(BF327&gt;0,TODAY()-MAX(M327,P327,S327,V327,Y327,AB327,AE327,AH327,AK327,AN327,AQ327,AT327,AW327,AZ327,BC327),"")</f>
        <v/>
      </c>
      <c r="BH327" s="48" t="str">
        <f aca="false">IF(AND(G327&lt;&gt;"",M327&lt;&gt;""),M327-G327,"")</f>
        <v/>
      </c>
      <c r="BI327" s="58"/>
      <c r="BJ327" s="58"/>
      <c r="BL327" s="49" t="str">
        <f aca="false">IF(E327="","",IFERROR(IF(INDEX(Setup!$D$23:$D$32,MATCH(E327,Setup!$B$23:$B$32,0))="","Unmapped",INDEX(Setup!$D$23:$D$32,MATCH(E327,Setup!$B$23:$B$32,0))),"Unmapped"))</f>
        <v/>
      </c>
    </row>
    <row r="328" customFormat="false" ht="15" hidden="false" customHeight="true" outlineLevel="0" collapsed="false">
      <c r="A328" s="50"/>
      <c r="B328" s="50"/>
      <c r="C328" s="50"/>
      <c r="D328" s="50"/>
      <c r="E328" s="50"/>
      <c r="F328" s="50"/>
      <c r="G328" s="51"/>
      <c r="H328" s="51"/>
      <c r="I328" s="50"/>
      <c r="J328" s="50"/>
      <c r="K328" s="50"/>
      <c r="L328" s="51"/>
      <c r="M328" s="51"/>
      <c r="N328" s="50"/>
      <c r="O328" s="50"/>
      <c r="P328" s="51"/>
      <c r="Q328" s="50"/>
      <c r="R328" s="50"/>
      <c r="S328" s="51"/>
      <c r="T328" s="50"/>
      <c r="U328" s="50"/>
      <c r="V328" s="51"/>
      <c r="W328" s="50"/>
      <c r="X328" s="52"/>
      <c r="Y328" s="51"/>
      <c r="Z328" s="50"/>
      <c r="AA328" s="50"/>
      <c r="AB328" s="51"/>
      <c r="AC328" s="50"/>
      <c r="AD328" s="50"/>
      <c r="AE328" s="51"/>
      <c r="AF328" s="50"/>
      <c r="AG328" s="50"/>
      <c r="AH328" s="51"/>
      <c r="AI328" s="50"/>
      <c r="AJ328" s="50"/>
      <c r="AK328" s="51"/>
      <c r="AL328" s="50"/>
      <c r="AM328" s="50"/>
      <c r="AN328" s="51"/>
      <c r="AO328" s="50"/>
      <c r="AP328" s="50"/>
      <c r="AQ328" s="51"/>
      <c r="AR328" s="50"/>
      <c r="AS328" s="50"/>
      <c r="AT328" s="51"/>
      <c r="AU328" s="50"/>
      <c r="AV328" s="50"/>
      <c r="AW328" s="51"/>
      <c r="AX328" s="50"/>
      <c r="AY328" s="50"/>
      <c r="AZ328" s="51"/>
      <c r="BA328" s="50"/>
      <c r="BB328" s="50"/>
      <c r="BC328" s="51"/>
      <c r="BD328" s="50"/>
      <c r="BE328" s="50"/>
      <c r="BF328" s="53" t="n">
        <f aca="false">COUNTA(M328,P328,S328,V328,Y328,AB328,AE328,AH328,AK328,AN328,AQ328,AT328,AW328,AZ328,BC328)</f>
        <v>0</v>
      </c>
      <c r="BG328" s="54" t="str">
        <f aca="true">IF(BF328&gt;0,TODAY()-MAX(M328,P328,S328,V328,Y328,AB328,AE328,AH328,AK328,AN328,AQ328,AT328,AW328,AZ328,BC328),"")</f>
        <v/>
      </c>
      <c r="BH328" s="54" t="str">
        <f aca="false">IF(AND(G328&lt;&gt;"",M328&lt;&gt;""),M328-G328,"")</f>
        <v/>
      </c>
      <c r="BI328" s="51"/>
      <c r="BJ328" s="51"/>
      <c r="BK328" s="55"/>
      <c r="BL328" s="56" t="str">
        <f aca="false">IF(E328="","",IFERROR(IF(INDEX(Setup!$D$23:$D$32,MATCH(E328,Setup!$B$23:$B$32,0))="","Unmapped",INDEX(Setup!$D$23:$D$32,MATCH(E328,Setup!$B$23:$B$32,0))),"Unmapped"))</f>
        <v/>
      </c>
    </row>
    <row r="329" customFormat="false" ht="15" hidden="false" customHeight="true" outlineLevel="0" collapsed="false">
      <c r="A329" s="57"/>
      <c r="B329" s="57"/>
      <c r="C329" s="57"/>
      <c r="D329" s="57"/>
      <c r="E329" s="57"/>
      <c r="F329" s="57"/>
      <c r="G329" s="58"/>
      <c r="H329" s="58"/>
      <c r="I329" s="57"/>
      <c r="J329" s="57"/>
      <c r="K329" s="57"/>
      <c r="L329" s="58"/>
      <c r="M329" s="58"/>
      <c r="N329" s="57"/>
      <c r="O329" s="57"/>
      <c r="P329" s="58"/>
      <c r="Q329" s="57"/>
      <c r="R329" s="57"/>
      <c r="S329" s="58"/>
      <c r="T329" s="57"/>
      <c r="U329" s="57"/>
      <c r="V329" s="58"/>
      <c r="W329" s="57"/>
      <c r="X329" s="59"/>
      <c r="Y329" s="58"/>
      <c r="Z329" s="57"/>
      <c r="AA329" s="57"/>
      <c r="AB329" s="58"/>
      <c r="AC329" s="57"/>
      <c r="AD329" s="57"/>
      <c r="AE329" s="58"/>
      <c r="AF329" s="57"/>
      <c r="AG329" s="57"/>
      <c r="AH329" s="58"/>
      <c r="AI329" s="57"/>
      <c r="AJ329" s="57"/>
      <c r="AK329" s="58"/>
      <c r="AL329" s="57"/>
      <c r="AM329" s="57"/>
      <c r="AN329" s="58"/>
      <c r="AO329" s="57"/>
      <c r="AP329" s="57"/>
      <c r="AQ329" s="58"/>
      <c r="AR329" s="57"/>
      <c r="AS329" s="57"/>
      <c r="AT329" s="58"/>
      <c r="AU329" s="57"/>
      <c r="AV329" s="57"/>
      <c r="AW329" s="58"/>
      <c r="AX329" s="57"/>
      <c r="AY329" s="57"/>
      <c r="AZ329" s="58"/>
      <c r="BA329" s="57"/>
      <c r="BB329" s="57"/>
      <c r="BC329" s="58"/>
      <c r="BD329" s="57"/>
      <c r="BE329" s="57"/>
      <c r="BF329" s="47" t="n">
        <f aca="false">COUNTA(M329,P329,S329,V329,Y329,AB329,AE329,AH329,AK329,AN329,AQ329,AT329,AW329,AZ329,BC329)</f>
        <v>0</v>
      </c>
      <c r="BG329" s="48" t="str">
        <f aca="true">IF(BF329&gt;0,TODAY()-MAX(M329,P329,S329,V329,Y329,AB329,AE329,AH329,AK329,AN329,AQ329,AT329,AW329,AZ329,BC329),"")</f>
        <v/>
      </c>
      <c r="BH329" s="48" t="str">
        <f aca="false">IF(AND(G329&lt;&gt;"",M329&lt;&gt;""),M329-G329,"")</f>
        <v/>
      </c>
      <c r="BI329" s="58"/>
      <c r="BJ329" s="58"/>
      <c r="BL329" s="49" t="str">
        <f aca="false">IF(E329="","",IFERROR(IF(INDEX(Setup!$D$23:$D$32,MATCH(E329,Setup!$B$23:$B$32,0))="","Unmapped",INDEX(Setup!$D$23:$D$32,MATCH(E329,Setup!$B$23:$B$32,0))),"Unmapped"))</f>
        <v/>
      </c>
    </row>
    <row r="330" customFormat="false" ht="15" hidden="false" customHeight="true" outlineLevel="0" collapsed="false">
      <c r="A330" s="50"/>
      <c r="B330" s="50"/>
      <c r="C330" s="50"/>
      <c r="D330" s="50"/>
      <c r="E330" s="50"/>
      <c r="F330" s="50"/>
      <c r="G330" s="51"/>
      <c r="H330" s="51"/>
      <c r="I330" s="50"/>
      <c r="J330" s="50"/>
      <c r="K330" s="50"/>
      <c r="L330" s="51"/>
      <c r="M330" s="51"/>
      <c r="N330" s="50"/>
      <c r="O330" s="50"/>
      <c r="P330" s="51"/>
      <c r="Q330" s="50"/>
      <c r="R330" s="50"/>
      <c r="S330" s="51"/>
      <c r="T330" s="50"/>
      <c r="U330" s="50"/>
      <c r="V330" s="51"/>
      <c r="W330" s="50"/>
      <c r="X330" s="52"/>
      <c r="Y330" s="51"/>
      <c r="Z330" s="50"/>
      <c r="AA330" s="50"/>
      <c r="AB330" s="51"/>
      <c r="AC330" s="50"/>
      <c r="AD330" s="50"/>
      <c r="AE330" s="51"/>
      <c r="AF330" s="50"/>
      <c r="AG330" s="50"/>
      <c r="AH330" s="51"/>
      <c r="AI330" s="50"/>
      <c r="AJ330" s="50"/>
      <c r="AK330" s="51"/>
      <c r="AL330" s="50"/>
      <c r="AM330" s="50"/>
      <c r="AN330" s="51"/>
      <c r="AO330" s="50"/>
      <c r="AP330" s="50"/>
      <c r="AQ330" s="51"/>
      <c r="AR330" s="50"/>
      <c r="AS330" s="50"/>
      <c r="AT330" s="51"/>
      <c r="AU330" s="50"/>
      <c r="AV330" s="50"/>
      <c r="AW330" s="51"/>
      <c r="AX330" s="50"/>
      <c r="AY330" s="50"/>
      <c r="AZ330" s="51"/>
      <c r="BA330" s="50"/>
      <c r="BB330" s="50"/>
      <c r="BC330" s="51"/>
      <c r="BD330" s="50"/>
      <c r="BE330" s="50"/>
      <c r="BF330" s="53" t="n">
        <f aca="false">COUNTA(M330,P330,S330,V330,Y330,AB330,AE330,AH330,AK330,AN330,AQ330,AT330,AW330,AZ330,BC330)</f>
        <v>0</v>
      </c>
      <c r="BG330" s="54" t="str">
        <f aca="true">IF(BF330&gt;0,TODAY()-MAX(M330,P330,S330,V330,Y330,AB330,AE330,AH330,AK330,AN330,AQ330,AT330,AW330,AZ330,BC330),"")</f>
        <v/>
      </c>
      <c r="BH330" s="54" t="str">
        <f aca="false">IF(AND(G330&lt;&gt;"",M330&lt;&gt;""),M330-G330,"")</f>
        <v/>
      </c>
      <c r="BI330" s="51"/>
      <c r="BJ330" s="51"/>
      <c r="BK330" s="55"/>
      <c r="BL330" s="56" t="str">
        <f aca="false">IF(E330="","",IFERROR(IF(INDEX(Setup!$D$23:$D$32,MATCH(E330,Setup!$B$23:$B$32,0))="","Unmapped",INDEX(Setup!$D$23:$D$32,MATCH(E330,Setup!$B$23:$B$32,0))),"Unmapped"))</f>
        <v/>
      </c>
    </row>
    <row r="331" customFormat="false" ht="15" hidden="false" customHeight="true" outlineLevel="0" collapsed="false">
      <c r="A331" s="57"/>
      <c r="B331" s="57"/>
      <c r="C331" s="57"/>
      <c r="D331" s="57"/>
      <c r="E331" s="57"/>
      <c r="F331" s="57"/>
      <c r="G331" s="58"/>
      <c r="H331" s="58"/>
      <c r="I331" s="57"/>
      <c r="J331" s="57"/>
      <c r="K331" s="57"/>
      <c r="L331" s="58"/>
      <c r="M331" s="58"/>
      <c r="N331" s="57"/>
      <c r="O331" s="57"/>
      <c r="P331" s="58"/>
      <c r="Q331" s="57"/>
      <c r="R331" s="57"/>
      <c r="S331" s="58"/>
      <c r="T331" s="57"/>
      <c r="U331" s="57"/>
      <c r="V331" s="58"/>
      <c r="W331" s="57"/>
      <c r="X331" s="59"/>
      <c r="Y331" s="58"/>
      <c r="Z331" s="57"/>
      <c r="AA331" s="57"/>
      <c r="AB331" s="58"/>
      <c r="AC331" s="57"/>
      <c r="AD331" s="57"/>
      <c r="AE331" s="58"/>
      <c r="AF331" s="57"/>
      <c r="AG331" s="57"/>
      <c r="AH331" s="58"/>
      <c r="AI331" s="57"/>
      <c r="AJ331" s="57"/>
      <c r="AK331" s="58"/>
      <c r="AL331" s="57"/>
      <c r="AM331" s="57"/>
      <c r="AN331" s="58"/>
      <c r="AO331" s="57"/>
      <c r="AP331" s="57"/>
      <c r="AQ331" s="58"/>
      <c r="AR331" s="57"/>
      <c r="AS331" s="57"/>
      <c r="AT331" s="58"/>
      <c r="AU331" s="57"/>
      <c r="AV331" s="57"/>
      <c r="AW331" s="58"/>
      <c r="AX331" s="57"/>
      <c r="AY331" s="57"/>
      <c r="AZ331" s="58"/>
      <c r="BA331" s="57"/>
      <c r="BB331" s="57"/>
      <c r="BC331" s="58"/>
      <c r="BD331" s="57"/>
      <c r="BE331" s="57"/>
      <c r="BF331" s="47" t="n">
        <f aca="false">COUNTA(M331,P331,S331,V331,Y331,AB331,AE331,AH331,AK331,AN331,AQ331,AT331,AW331,AZ331,BC331)</f>
        <v>0</v>
      </c>
      <c r="BG331" s="48" t="str">
        <f aca="true">IF(BF331&gt;0,TODAY()-MAX(M331,P331,S331,V331,Y331,AB331,AE331,AH331,AK331,AN331,AQ331,AT331,AW331,AZ331,BC331),"")</f>
        <v/>
      </c>
      <c r="BH331" s="48" t="str">
        <f aca="false">IF(AND(G331&lt;&gt;"",M331&lt;&gt;""),M331-G331,"")</f>
        <v/>
      </c>
      <c r="BI331" s="58"/>
      <c r="BJ331" s="58"/>
      <c r="BL331" s="49" t="str">
        <f aca="false">IF(E331="","",IFERROR(IF(INDEX(Setup!$D$23:$D$32,MATCH(E331,Setup!$B$23:$B$32,0))="","Unmapped",INDEX(Setup!$D$23:$D$32,MATCH(E331,Setup!$B$23:$B$32,0))),"Unmapped"))</f>
        <v/>
      </c>
    </row>
    <row r="332" customFormat="false" ht="15" hidden="false" customHeight="true" outlineLevel="0" collapsed="false">
      <c r="A332" s="50"/>
      <c r="B332" s="50"/>
      <c r="C332" s="50"/>
      <c r="D332" s="50"/>
      <c r="E332" s="50"/>
      <c r="F332" s="50"/>
      <c r="G332" s="51"/>
      <c r="H332" s="51"/>
      <c r="I332" s="50"/>
      <c r="J332" s="50"/>
      <c r="K332" s="50"/>
      <c r="L332" s="51"/>
      <c r="M332" s="51"/>
      <c r="N332" s="50"/>
      <c r="O332" s="50"/>
      <c r="P332" s="51"/>
      <c r="Q332" s="50"/>
      <c r="R332" s="50"/>
      <c r="S332" s="51"/>
      <c r="T332" s="50"/>
      <c r="U332" s="50"/>
      <c r="V332" s="51"/>
      <c r="W332" s="50"/>
      <c r="X332" s="52"/>
      <c r="Y332" s="51"/>
      <c r="Z332" s="50"/>
      <c r="AA332" s="50"/>
      <c r="AB332" s="51"/>
      <c r="AC332" s="50"/>
      <c r="AD332" s="50"/>
      <c r="AE332" s="51"/>
      <c r="AF332" s="50"/>
      <c r="AG332" s="50"/>
      <c r="AH332" s="51"/>
      <c r="AI332" s="50"/>
      <c r="AJ332" s="50"/>
      <c r="AK332" s="51"/>
      <c r="AL332" s="50"/>
      <c r="AM332" s="50"/>
      <c r="AN332" s="51"/>
      <c r="AO332" s="50"/>
      <c r="AP332" s="50"/>
      <c r="AQ332" s="51"/>
      <c r="AR332" s="50"/>
      <c r="AS332" s="50"/>
      <c r="AT332" s="51"/>
      <c r="AU332" s="50"/>
      <c r="AV332" s="50"/>
      <c r="AW332" s="51"/>
      <c r="AX332" s="50"/>
      <c r="AY332" s="50"/>
      <c r="AZ332" s="51"/>
      <c r="BA332" s="50"/>
      <c r="BB332" s="50"/>
      <c r="BC332" s="51"/>
      <c r="BD332" s="50"/>
      <c r="BE332" s="50"/>
      <c r="BF332" s="53" t="n">
        <f aca="false">COUNTA(M332,P332,S332,V332,Y332,AB332,AE332,AH332,AK332,AN332,AQ332,AT332,AW332,AZ332,BC332)</f>
        <v>0</v>
      </c>
      <c r="BG332" s="54" t="str">
        <f aca="true">IF(BF332&gt;0,TODAY()-MAX(M332,P332,S332,V332,Y332,AB332,AE332,AH332,AK332,AN332,AQ332,AT332,AW332,AZ332,BC332),"")</f>
        <v/>
      </c>
      <c r="BH332" s="54" t="str">
        <f aca="false">IF(AND(G332&lt;&gt;"",M332&lt;&gt;""),M332-G332,"")</f>
        <v/>
      </c>
      <c r="BI332" s="51"/>
      <c r="BJ332" s="51"/>
      <c r="BK332" s="55"/>
      <c r="BL332" s="56" t="str">
        <f aca="false">IF(E332="","",IFERROR(IF(INDEX(Setup!$D$23:$D$32,MATCH(E332,Setup!$B$23:$B$32,0))="","Unmapped",INDEX(Setup!$D$23:$D$32,MATCH(E332,Setup!$B$23:$B$32,0))),"Unmapped"))</f>
        <v/>
      </c>
    </row>
    <row r="333" customFormat="false" ht="15" hidden="false" customHeight="true" outlineLevel="0" collapsed="false">
      <c r="A333" s="57"/>
      <c r="B333" s="57"/>
      <c r="C333" s="57"/>
      <c r="D333" s="57"/>
      <c r="E333" s="57"/>
      <c r="F333" s="57"/>
      <c r="G333" s="58"/>
      <c r="H333" s="58"/>
      <c r="I333" s="57"/>
      <c r="J333" s="57"/>
      <c r="K333" s="57"/>
      <c r="L333" s="58"/>
      <c r="M333" s="58"/>
      <c r="N333" s="57"/>
      <c r="O333" s="57"/>
      <c r="P333" s="58"/>
      <c r="Q333" s="57"/>
      <c r="R333" s="57"/>
      <c r="S333" s="58"/>
      <c r="T333" s="57"/>
      <c r="U333" s="57"/>
      <c r="V333" s="58"/>
      <c r="W333" s="57"/>
      <c r="X333" s="59"/>
      <c r="Y333" s="58"/>
      <c r="Z333" s="57"/>
      <c r="AA333" s="57"/>
      <c r="AB333" s="58"/>
      <c r="AC333" s="57"/>
      <c r="AD333" s="57"/>
      <c r="AE333" s="58"/>
      <c r="AF333" s="57"/>
      <c r="AG333" s="57"/>
      <c r="AH333" s="58"/>
      <c r="AI333" s="57"/>
      <c r="AJ333" s="57"/>
      <c r="AK333" s="58"/>
      <c r="AL333" s="57"/>
      <c r="AM333" s="57"/>
      <c r="AN333" s="58"/>
      <c r="AO333" s="57"/>
      <c r="AP333" s="57"/>
      <c r="AQ333" s="58"/>
      <c r="AR333" s="57"/>
      <c r="AS333" s="57"/>
      <c r="AT333" s="58"/>
      <c r="AU333" s="57"/>
      <c r="AV333" s="57"/>
      <c r="AW333" s="58"/>
      <c r="AX333" s="57"/>
      <c r="AY333" s="57"/>
      <c r="AZ333" s="58"/>
      <c r="BA333" s="57"/>
      <c r="BB333" s="57"/>
      <c r="BC333" s="58"/>
      <c r="BD333" s="57"/>
      <c r="BE333" s="57"/>
      <c r="BF333" s="47" t="n">
        <f aca="false">COUNTA(M333,P333,S333,V333,Y333,AB333,AE333,AH333,AK333,AN333,AQ333,AT333,AW333,AZ333,BC333)</f>
        <v>0</v>
      </c>
      <c r="BG333" s="48" t="str">
        <f aca="true">IF(BF333&gt;0,TODAY()-MAX(M333,P333,S333,V333,Y333,AB333,AE333,AH333,AK333,AN333,AQ333,AT333,AW333,AZ333,BC333),"")</f>
        <v/>
      </c>
      <c r="BH333" s="48" t="str">
        <f aca="false">IF(AND(G333&lt;&gt;"",M333&lt;&gt;""),M333-G333,"")</f>
        <v/>
      </c>
      <c r="BI333" s="58"/>
      <c r="BJ333" s="58"/>
      <c r="BL333" s="49" t="str">
        <f aca="false">IF(E333="","",IFERROR(IF(INDEX(Setup!$D$23:$D$32,MATCH(E333,Setup!$B$23:$B$32,0))="","Unmapped",INDEX(Setup!$D$23:$D$32,MATCH(E333,Setup!$B$23:$B$32,0))),"Unmapped"))</f>
        <v/>
      </c>
    </row>
    <row r="334" customFormat="false" ht="15" hidden="false" customHeight="true" outlineLevel="0" collapsed="false">
      <c r="A334" s="50"/>
      <c r="B334" s="50"/>
      <c r="C334" s="50"/>
      <c r="D334" s="50"/>
      <c r="E334" s="50"/>
      <c r="F334" s="50"/>
      <c r="G334" s="51"/>
      <c r="H334" s="51"/>
      <c r="I334" s="50"/>
      <c r="J334" s="50"/>
      <c r="K334" s="50"/>
      <c r="L334" s="51"/>
      <c r="M334" s="51"/>
      <c r="N334" s="50"/>
      <c r="O334" s="50"/>
      <c r="P334" s="51"/>
      <c r="Q334" s="50"/>
      <c r="R334" s="50"/>
      <c r="S334" s="51"/>
      <c r="T334" s="50"/>
      <c r="U334" s="50"/>
      <c r="V334" s="51"/>
      <c r="W334" s="50"/>
      <c r="X334" s="52"/>
      <c r="Y334" s="51"/>
      <c r="Z334" s="50"/>
      <c r="AA334" s="50"/>
      <c r="AB334" s="51"/>
      <c r="AC334" s="50"/>
      <c r="AD334" s="50"/>
      <c r="AE334" s="51"/>
      <c r="AF334" s="50"/>
      <c r="AG334" s="50"/>
      <c r="AH334" s="51"/>
      <c r="AI334" s="50"/>
      <c r="AJ334" s="50"/>
      <c r="AK334" s="51"/>
      <c r="AL334" s="50"/>
      <c r="AM334" s="50"/>
      <c r="AN334" s="51"/>
      <c r="AO334" s="50"/>
      <c r="AP334" s="50"/>
      <c r="AQ334" s="51"/>
      <c r="AR334" s="50"/>
      <c r="AS334" s="50"/>
      <c r="AT334" s="51"/>
      <c r="AU334" s="50"/>
      <c r="AV334" s="50"/>
      <c r="AW334" s="51"/>
      <c r="AX334" s="50"/>
      <c r="AY334" s="50"/>
      <c r="AZ334" s="51"/>
      <c r="BA334" s="50"/>
      <c r="BB334" s="50"/>
      <c r="BC334" s="51"/>
      <c r="BD334" s="50"/>
      <c r="BE334" s="50"/>
      <c r="BF334" s="53" t="n">
        <f aca="false">COUNTA(M334,P334,S334,V334,Y334,AB334,AE334,AH334,AK334,AN334,AQ334,AT334,AW334,AZ334,BC334)</f>
        <v>0</v>
      </c>
      <c r="BG334" s="54" t="str">
        <f aca="true">IF(BF334&gt;0,TODAY()-MAX(M334,P334,S334,V334,Y334,AB334,AE334,AH334,AK334,AN334,AQ334,AT334,AW334,AZ334,BC334),"")</f>
        <v/>
      </c>
      <c r="BH334" s="54" t="str">
        <f aca="false">IF(AND(G334&lt;&gt;"",M334&lt;&gt;""),M334-G334,"")</f>
        <v/>
      </c>
      <c r="BI334" s="51"/>
      <c r="BJ334" s="51"/>
      <c r="BK334" s="55"/>
      <c r="BL334" s="56" t="str">
        <f aca="false">IF(E334="","",IFERROR(IF(INDEX(Setup!$D$23:$D$32,MATCH(E334,Setup!$B$23:$B$32,0))="","Unmapped",INDEX(Setup!$D$23:$D$32,MATCH(E334,Setup!$B$23:$B$32,0))),"Unmapped"))</f>
        <v/>
      </c>
    </row>
    <row r="335" customFormat="false" ht="15" hidden="false" customHeight="true" outlineLevel="0" collapsed="false">
      <c r="A335" s="57"/>
      <c r="B335" s="57"/>
      <c r="C335" s="57"/>
      <c r="D335" s="57"/>
      <c r="E335" s="57"/>
      <c r="F335" s="57"/>
      <c r="G335" s="58"/>
      <c r="H335" s="58"/>
      <c r="I335" s="57"/>
      <c r="J335" s="57"/>
      <c r="K335" s="57"/>
      <c r="L335" s="58"/>
      <c r="M335" s="58"/>
      <c r="N335" s="57"/>
      <c r="O335" s="57"/>
      <c r="P335" s="58"/>
      <c r="Q335" s="57"/>
      <c r="R335" s="57"/>
      <c r="S335" s="58"/>
      <c r="T335" s="57"/>
      <c r="U335" s="57"/>
      <c r="V335" s="58"/>
      <c r="W335" s="57"/>
      <c r="X335" s="59"/>
      <c r="Y335" s="58"/>
      <c r="Z335" s="57"/>
      <c r="AA335" s="57"/>
      <c r="AB335" s="58"/>
      <c r="AC335" s="57"/>
      <c r="AD335" s="57"/>
      <c r="AE335" s="58"/>
      <c r="AF335" s="57"/>
      <c r="AG335" s="57"/>
      <c r="AH335" s="58"/>
      <c r="AI335" s="57"/>
      <c r="AJ335" s="57"/>
      <c r="AK335" s="58"/>
      <c r="AL335" s="57"/>
      <c r="AM335" s="57"/>
      <c r="AN335" s="58"/>
      <c r="AO335" s="57"/>
      <c r="AP335" s="57"/>
      <c r="AQ335" s="58"/>
      <c r="AR335" s="57"/>
      <c r="AS335" s="57"/>
      <c r="AT335" s="58"/>
      <c r="AU335" s="57"/>
      <c r="AV335" s="57"/>
      <c r="AW335" s="58"/>
      <c r="AX335" s="57"/>
      <c r="AY335" s="57"/>
      <c r="AZ335" s="58"/>
      <c r="BA335" s="57"/>
      <c r="BB335" s="57"/>
      <c r="BC335" s="58"/>
      <c r="BD335" s="57"/>
      <c r="BE335" s="57"/>
      <c r="BF335" s="47" t="n">
        <f aca="false">COUNTA(M335,P335,S335,V335,Y335,AB335,AE335,AH335,AK335,AN335,AQ335,AT335,AW335,AZ335,BC335)</f>
        <v>0</v>
      </c>
      <c r="BG335" s="48" t="str">
        <f aca="true">IF(BF335&gt;0,TODAY()-MAX(M335,P335,S335,V335,Y335,AB335,AE335,AH335,AK335,AN335,AQ335,AT335,AW335,AZ335,BC335),"")</f>
        <v/>
      </c>
      <c r="BH335" s="48" t="str">
        <f aca="false">IF(AND(G335&lt;&gt;"",M335&lt;&gt;""),M335-G335,"")</f>
        <v/>
      </c>
      <c r="BI335" s="58"/>
      <c r="BJ335" s="58"/>
      <c r="BL335" s="49" t="str">
        <f aca="false">IF(E335="","",IFERROR(IF(INDEX(Setup!$D$23:$D$32,MATCH(E335,Setup!$B$23:$B$32,0))="","Unmapped",INDEX(Setup!$D$23:$D$32,MATCH(E335,Setup!$B$23:$B$32,0))),"Unmapped"))</f>
        <v/>
      </c>
    </row>
    <row r="336" customFormat="false" ht="15" hidden="false" customHeight="true" outlineLevel="0" collapsed="false">
      <c r="A336" s="50"/>
      <c r="B336" s="50"/>
      <c r="C336" s="50"/>
      <c r="D336" s="50"/>
      <c r="E336" s="50"/>
      <c r="F336" s="50"/>
      <c r="G336" s="51"/>
      <c r="H336" s="51"/>
      <c r="I336" s="50"/>
      <c r="J336" s="50"/>
      <c r="K336" s="50"/>
      <c r="L336" s="51"/>
      <c r="M336" s="51"/>
      <c r="N336" s="50"/>
      <c r="O336" s="50"/>
      <c r="P336" s="51"/>
      <c r="Q336" s="50"/>
      <c r="R336" s="50"/>
      <c r="S336" s="51"/>
      <c r="T336" s="50"/>
      <c r="U336" s="50"/>
      <c r="V336" s="51"/>
      <c r="W336" s="50"/>
      <c r="X336" s="52"/>
      <c r="Y336" s="51"/>
      <c r="Z336" s="50"/>
      <c r="AA336" s="50"/>
      <c r="AB336" s="51"/>
      <c r="AC336" s="50"/>
      <c r="AD336" s="50"/>
      <c r="AE336" s="51"/>
      <c r="AF336" s="50"/>
      <c r="AG336" s="50"/>
      <c r="AH336" s="51"/>
      <c r="AI336" s="50"/>
      <c r="AJ336" s="50"/>
      <c r="AK336" s="51"/>
      <c r="AL336" s="50"/>
      <c r="AM336" s="50"/>
      <c r="AN336" s="51"/>
      <c r="AO336" s="50"/>
      <c r="AP336" s="50"/>
      <c r="AQ336" s="51"/>
      <c r="AR336" s="50"/>
      <c r="AS336" s="50"/>
      <c r="AT336" s="51"/>
      <c r="AU336" s="50"/>
      <c r="AV336" s="50"/>
      <c r="AW336" s="51"/>
      <c r="AX336" s="50"/>
      <c r="AY336" s="50"/>
      <c r="AZ336" s="51"/>
      <c r="BA336" s="50"/>
      <c r="BB336" s="50"/>
      <c r="BC336" s="51"/>
      <c r="BD336" s="50"/>
      <c r="BE336" s="50"/>
      <c r="BF336" s="53" t="n">
        <f aca="false">COUNTA(M336,P336,S336,V336,Y336,AB336,AE336,AH336,AK336,AN336,AQ336,AT336,AW336,AZ336,BC336)</f>
        <v>0</v>
      </c>
      <c r="BG336" s="54" t="str">
        <f aca="true">IF(BF336&gt;0,TODAY()-MAX(M336,P336,S336,V336,Y336,AB336,AE336,AH336,AK336,AN336,AQ336,AT336,AW336,AZ336,BC336),"")</f>
        <v/>
      </c>
      <c r="BH336" s="54" t="str">
        <f aca="false">IF(AND(G336&lt;&gt;"",M336&lt;&gt;""),M336-G336,"")</f>
        <v/>
      </c>
      <c r="BI336" s="51"/>
      <c r="BJ336" s="51"/>
      <c r="BK336" s="55"/>
      <c r="BL336" s="56" t="str">
        <f aca="false">IF(E336="","",IFERROR(IF(INDEX(Setup!$D$23:$D$32,MATCH(E336,Setup!$B$23:$B$32,0))="","Unmapped",INDEX(Setup!$D$23:$D$32,MATCH(E336,Setup!$B$23:$B$32,0))),"Unmapped"))</f>
        <v/>
      </c>
    </row>
    <row r="337" customFormat="false" ht="15" hidden="false" customHeight="true" outlineLevel="0" collapsed="false">
      <c r="A337" s="57"/>
      <c r="B337" s="57"/>
      <c r="C337" s="57"/>
      <c r="D337" s="57"/>
      <c r="E337" s="57"/>
      <c r="F337" s="57"/>
      <c r="G337" s="58"/>
      <c r="H337" s="58"/>
      <c r="I337" s="57"/>
      <c r="J337" s="57"/>
      <c r="K337" s="57"/>
      <c r="L337" s="58"/>
      <c r="M337" s="58"/>
      <c r="N337" s="57"/>
      <c r="O337" s="57"/>
      <c r="P337" s="58"/>
      <c r="Q337" s="57"/>
      <c r="R337" s="57"/>
      <c r="S337" s="58"/>
      <c r="T337" s="57"/>
      <c r="U337" s="57"/>
      <c r="V337" s="58"/>
      <c r="W337" s="57"/>
      <c r="X337" s="59"/>
      <c r="Y337" s="58"/>
      <c r="Z337" s="57"/>
      <c r="AA337" s="57"/>
      <c r="AB337" s="58"/>
      <c r="AC337" s="57"/>
      <c r="AD337" s="57"/>
      <c r="AE337" s="58"/>
      <c r="AF337" s="57"/>
      <c r="AG337" s="57"/>
      <c r="AH337" s="58"/>
      <c r="AI337" s="57"/>
      <c r="AJ337" s="57"/>
      <c r="AK337" s="58"/>
      <c r="AL337" s="57"/>
      <c r="AM337" s="57"/>
      <c r="AN337" s="58"/>
      <c r="AO337" s="57"/>
      <c r="AP337" s="57"/>
      <c r="AQ337" s="58"/>
      <c r="AR337" s="57"/>
      <c r="AS337" s="57"/>
      <c r="AT337" s="58"/>
      <c r="AU337" s="57"/>
      <c r="AV337" s="57"/>
      <c r="AW337" s="58"/>
      <c r="AX337" s="57"/>
      <c r="AY337" s="57"/>
      <c r="AZ337" s="58"/>
      <c r="BA337" s="57"/>
      <c r="BB337" s="57"/>
      <c r="BC337" s="58"/>
      <c r="BD337" s="57"/>
      <c r="BE337" s="57"/>
      <c r="BF337" s="47" t="n">
        <f aca="false">COUNTA(M337,P337,S337,V337,Y337,AB337,AE337,AH337,AK337,AN337,AQ337,AT337,AW337,AZ337,BC337)</f>
        <v>0</v>
      </c>
      <c r="BG337" s="48" t="str">
        <f aca="true">IF(BF337&gt;0,TODAY()-MAX(M337,P337,S337,V337,Y337,AB337,AE337,AH337,AK337,AN337,AQ337,AT337,AW337,AZ337,BC337),"")</f>
        <v/>
      </c>
      <c r="BH337" s="48" t="str">
        <f aca="false">IF(AND(G337&lt;&gt;"",M337&lt;&gt;""),M337-G337,"")</f>
        <v/>
      </c>
      <c r="BI337" s="58"/>
      <c r="BJ337" s="58"/>
      <c r="BL337" s="49" t="str">
        <f aca="false">IF(E337="","",IFERROR(IF(INDEX(Setup!$D$23:$D$32,MATCH(E337,Setup!$B$23:$B$32,0))="","Unmapped",INDEX(Setup!$D$23:$D$32,MATCH(E337,Setup!$B$23:$B$32,0))),"Unmapped"))</f>
        <v/>
      </c>
    </row>
    <row r="338" customFormat="false" ht="15" hidden="false" customHeight="true" outlineLevel="0" collapsed="false">
      <c r="A338" s="50"/>
      <c r="B338" s="50"/>
      <c r="C338" s="50"/>
      <c r="D338" s="50"/>
      <c r="E338" s="50"/>
      <c r="F338" s="50"/>
      <c r="G338" s="51"/>
      <c r="H338" s="51"/>
      <c r="I338" s="50"/>
      <c r="J338" s="50"/>
      <c r="K338" s="50"/>
      <c r="L338" s="51"/>
      <c r="M338" s="51"/>
      <c r="N338" s="50"/>
      <c r="O338" s="50"/>
      <c r="P338" s="51"/>
      <c r="Q338" s="50"/>
      <c r="R338" s="50"/>
      <c r="S338" s="51"/>
      <c r="T338" s="50"/>
      <c r="U338" s="50"/>
      <c r="V338" s="51"/>
      <c r="W338" s="50"/>
      <c r="X338" s="52"/>
      <c r="Y338" s="51"/>
      <c r="Z338" s="50"/>
      <c r="AA338" s="50"/>
      <c r="AB338" s="51"/>
      <c r="AC338" s="50"/>
      <c r="AD338" s="50"/>
      <c r="AE338" s="51"/>
      <c r="AF338" s="50"/>
      <c r="AG338" s="50"/>
      <c r="AH338" s="51"/>
      <c r="AI338" s="50"/>
      <c r="AJ338" s="50"/>
      <c r="AK338" s="51"/>
      <c r="AL338" s="50"/>
      <c r="AM338" s="50"/>
      <c r="AN338" s="51"/>
      <c r="AO338" s="50"/>
      <c r="AP338" s="50"/>
      <c r="AQ338" s="51"/>
      <c r="AR338" s="50"/>
      <c r="AS338" s="50"/>
      <c r="AT338" s="51"/>
      <c r="AU338" s="50"/>
      <c r="AV338" s="50"/>
      <c r="AW338" s="51"/>
      <c r="AX338" s="50"/>
      <c r="AY338" s="50"/>
      <c r="AZ338" s="51"/>
      <c r="BA338" s="50"/>
      <c r="BB338" s="50"/>
      <c r="BC338" s="51"/>
      <c r="BD338" s="50"/>
      <c r="BE338" s="50"/>
      <c r="BF338" s="53" t="n">
        <f aca="false">COUNTA(M338,P338,S338,V338,Y338,AB338,AE338,AH338,AK338,AN338,AQ338,AT338,AW338,AZ338,BC338)</f>
        <v>0</v>
      </c>
      <c r="BG338" s="54" t="str">
        <f aca="true">IF(BF338&gt;0,TODAY()-MAX(M338,P338,S338,V338,Y338,AB338,AE338,AH338,AK338,AN338,AQ338,AT338,AW338,AZ338,BC338),"")</f>
        <v/>
      </c>
      <c r="BH338" s="54" t="str">
        <f aca="false">IF(AND(G338&lt;&gt;"",M338&lt;&gt;""),M338-G338,"")</f>
        <v/>
      </c>
      <c r="BI338" s="51"/>
      <c r="BJ338" s="51"/>
      <c r="BK338" s="55"/>
      <c r="BL338" s="56" t="str">
        <f aca="false">IF(E338="","",IFERROR(IF(INDEX(Setup!$D$23:$D$32,MATCH(E338,Setup!$B$23:$B$32,0))="","Unmapped",INDEX(Setup!$D$23:$D$32,MATCH(E338,Setup!$B$23:$B$32,0))),"Unmapped"))</f>
        <v/>
      </c>
    </row>
    <row r="339" customFormat="false" ht="15" hidden="false" customHeight="true" outlineLevel="0" collapsed="false">
      <c r="A339" s="57"/>
      <c r="B339" s="57"/>
      <c r="C339" s="57"/>
      <c r="D339" s="57"/>
      <c r="E339" s="57"/>
      <c r="F339" s="57"/>
      <c r="G339" s="58"/>
      <c r="H339" s="58"/>
      <c r="I339" s="57"/>
      <c r="J339" s="57"/>
      <c r="K339" s="57"/>
      <c r="L339" s="58"/>
      <c r="M339" s="58"/>
      <c r="N339" s="57"/>
      <c r="O339" s="57"/>
      <c r="P339" s="58"/>
      <c r="Q339" s="57"/>
      <c r="R339" s="57"/>
      <c r="S339" s="58"/>
      <c r="T339" s="57"/>
      <c r="U339" s="57"/>
      <c r="V339" s="58"/>
      <c r="W339" s="57"/>
      <c r="X339" s="59"/>
      <c r="Y339" s="58"/>
      <c r="Z339" s="57"/>
      <c r="AA339" s="57"/>
      <c r="AB339" s="58"/>
      <c r="AC339" s="57"/>
      <c r="AD339" s="57"/>
      <c r="AE339" s="58"/>
      <c r="AF339" s="57"/>
      <c r="AG339" s="57"/>
      <c r="AH339" s="58"/>
      <c r="AI339" s="57"/>
      <c r="AJ339" s="57"/>
      <c r="AK339" s="58"/>
      <c r="AL339" s="57"/>
      <c r="AM339" s="57"/>
      <c r="AN339" s="58"/>
      <c r="AO339" s="57"/>
      <c r="AP339" s="57"/>
      <c r="AQ339" s="58"/>
      <c r="AR339" s="57"/>
      <c r="AS339" s="57"/>
      <c r="AT339" s="58"/>
      <c r="AU339" s="57"/>
      <c r="AV339" s="57"/>
      <c r="AW339" s="58"/>
      <c r="AX339" s="57"/>
      <c r="AY339" s="57"/>
      <c r="AZ339" s="58"/>
      <c r="BA339" s="57"/>
      <c r="BB339" s="57"/>
      <c r="BC339" s="58"/>
      <c r="BD339" s="57"/>
      <c r="BE339" s="57"/>
      <c r="BF339" s="47" t="n">
        <f aca="false">COUNTA(M339,P339,S339,V339,Y339,AB339,AE339,AH339,AK339,AN339,AQ339,AT339,AW339,AZ339,BC339)</f>
        <v>0</v>
      </c>
      <c r="BG339" s="48" t="str">
        <f aca="true">IF(BF339&gt;0,TODAY()-MAX(M339,P339,S339,V339,Y339,AB339,AE339,AH339,AK339,AN339,AQ339,AT339,AW339,AZ339,BC339),"")</f>
        <v/>
      </c>
      <c r="BH339" s="48" t="str">
        <f aca="false">IF(AND(G339&lt;&gt;"",M339&lt;&gt;""),M339-G339,"")</f>
        <v/>
      </c>
      <c r="BI339" s="58"/>
      <c r="BJ339" s="58"/>
      <c r="BL339" s="49" t="str">
        <f aca="false">IF(E339="","",IFERROR(IF(INDEX(Setup!$D$23:$D$32,MATCH(E339,Setup!$B$23:$B$32,0))="","Unmapped",INDEX(Setup!$D$23:$D$32,MATCH(E339,Setup!$B$23:$B$32,0))),"Unmapped"))</f>
        <v/>
      </c>
    </row>
    <row r="340" customFormat="false" ht="15" hidden="false" customHeight="true" outlineLevel="0" collapsed="false">
      <c r="A340" s="50"/>
      <c r="B340" s="50"/>
      <c r="C340" s="50"/>
      <c r="D340" s="50"/>
      <c r="E340" s="50"/>
      <c r="F340" s="50"/>
      <c r="G340" s="51"/>
      <c r="H340" s="51"/>
      <c r="I340" s="50"/>
      <c r="J340" s="50"/>
      <c r="K340" s="50"/>
      <c r="L340" s="51"/>
      <c r="M340" s="51"/>
      <c r="N340" s="50"/>
      <c r="O340" s="50"/>
      <c r="P340" s="51"/>
      <c r="Q340" s="50"/>
      <c r="R340" s="50"/>
      <c r="S340" s="51"/>
      <c r="T340" s="50"/>
      <c r="U340" s="50"/>
      <c r="V340" s="51"/>
      <c r="W340" s="50"/>
      <c r="X340" s="52"/>
      <c r="Y340" s="51"/>
      <c r="Z340" s="50"/>
      <c r="AA340" s="50"/>
      <c r="AB340" s="51"/>
      <c r="AC340" s="50"/>
      <c r="AD340" s="50"/>
      <c r="AE340" s="51"/>
      <c r="AF340" s="50"/>
      <c r="AG340" s="50"/>
      <c r="AH340" s="51"/>
      <c r="AI340" s="50"/>
      <c r="AJ340" s="50"/>
      <c r="AK340" s="51"/>
      <c r="AL340" s="50"/>
      <c r="AM340" s="50"/>
      <c r="AN340" s="51"/>
      <c r="AO340" s="50"/>
      <c r="AP340" s="50"/>
      <c r="AQ340" s="51"/>
      <c r="AR340" s="50"/>
      <c r="AS340" s="50"/>
      <c r="AT340" s="51"/>
      <c r="AU340" s="50"/>
      <c r="AV340" s="50"/>
      <c r="AW340" s="51"/>
      <c r="AX340" s="50"/>
      <c r="AY340" s="50"/>
      <c r="AZ340" s="51"/>
      <c r="BA340" s="50"/>
      <c r="BB340" s="50"/>
      <c r="BC340" s="51"/>
      <c r="BD340" s="50"/>
      <c r="BE340" s="50"/>
      <c r="BF340" s="53" t="n">
        <f aca="false">COUNTA(M340,P340,S340,V340,Y340,AB340,AE340,AH340,AK340,AN340,AQ340,AT340,AW340,AZ340,BC340)</f>
        <v>0</v>
      </c>
      <c r="BG340" s="54" t="str">
        <f aca="true">IF(BF340&gt;0,TODAY()-MAX(M340,P340,S340,V340,Y340,AB340,AE340,AH340,AK340,AN340,AQ340,AT340,AW340,AZ340,BC340),"")</f>
        <v/>
      </c>
      <c r="BH340" s="54" t="str">
        <f aca="false">IF(AND(G340&lt;&gt;"",M340&lt;&gt;""),M340-G340,"")</f>
        <v/>
      </c>
      <c r="BI340" s="51"/>
      <c r="BJ340" s="51"/>
      <c r="BK340" s="55"/>
      <c r="BL340" s="56" t="str">
        <f aca="false">IF(E340="","",IFERROR(IF(INDEX(Setup!$D$23:$D$32,MATCH(E340,Setup!$B$23:$B$32,0))="","Unmapped",INDEX(Setup!$D$23:$D$32,MATCH(E340,Setup!$B$23:$B$32,0))),"Unmapped"))</f>
        <v/>
      </c>
    </row>
    <row r="341" customFormat="false" ht="15" hidden="false" customHeight="true" outlineLevel="0" collapsed="false">
      <c r="A341" s="57"/>
      <c r="B341" s="57"/>
      <c r="C341" s="57"/>
      <c r="D341" s="57"/>
      <c r="E341" s="57"/>
      <c r="F341" s="57"/>
      <c r="G341" s="58"/>
      <c r="H341" s="58"/>
      <c r="I341" s="57"/>
      <c r="J341" s="57"/>
      <c r="K341" s="57"/>
      <c r="L341" s="58"/>
      <c r="M341" s="58"/>
      <c r="N341" s="57"/>
      <c r="O341" s="57"/>
      <c r="P341" s="58"/>
      <c r="Q341" s="57"/>
      <c r="R341" s="57"/>
      <c r="S341" s="58"/>
      <c r="T341" s="57"/>
      <c r="U341" s="57"/>
      <c r="V341" s="58"/>
      <c r="W341" s="57"/>
      <c r="X341" s="59"/>
      <c r="Y341" s="58"/>
      <c r="Z341" s="57"/>
      <c r="AA341" s="57"/>
      <c r="AB341" s="58"/>
      <c r="AC341" s="57"/>
      <c r="AD341" s="57"/>
      <c r="AE341" s="58"/>
      <c r="AF341" s="57"/>
      <c r="AG341" s="57"/>
      <c r="AH341" s="58"/>
      <c r="AI341" s="57"/>
      <c r="AJ341" s="57"/>
      <c r="AK341" s="58"/>
      <c r="AL341" s="57"/>
      <c r="AM341" s="57"/>
      <c r="AN341" s="58"/>
      <c r="AO341" s="57"/>
      <c r="AP341" s="57"/>
      <c r="AQ341" s="58"/>
      <c r="AR341" s="57"/>
      <c r="AS341" s="57"/>
      <c r="AT341" s="58"/>
      <c r="AU341" s="57"/>
      <c r="AV341" s="57"/>
      <c r="AW341" s="58"/>
      <c r="AX341" s="57"/>
      <c r="AY341" s="57"/>
      <c r="AZ341" s="58"/>
      <c r="BA341" s="57"/>
      <c r="BB341" s="57"/>
      <c r="BC341" s="58"/>
      <c r="BD341" s="57"/>
      <c r="BE341" s="57"/>
      <c r="BF341" s="47" t="n">
        <f aca="false">COUNTA(M341,P341,S341,V341,Y341,AB341,AE341,AH341,AK341,AN341,AQ341,AT341,AW341,AZ341,BC341)</f>
        <v>0</v>
      </c>
      <c r="BG341" s="48" t="str">
        <f aca="true">IF(BF341&gt;0,TODAY()-MAX(M341,P341,S341,V341,Y341,AB341,AE341,AH341,AK341,AN341,AQ341,AT341,AW341,AZ341,BC341),"")</f>
        <v/>
      </c>
      <c r="BH341" s="48" t="str">
        <f aca="false">IF(AND(G341&lt;&gt;"",M341&lt;&gt;""),M341-G341,"")</f>
        <v/>
      </c>
      <c r="BI341" s="58"/>
      <c r="BJ341" s="58"/>
      <c r="BL341" s="49" t="str">
        <f aca="false">IF(E341="","",IFERROR(IF(INDEX(Setup!$D$23:$D$32,MATCH(E341,Setup!$B$23:$B$32,0))="","Unmapped",INDEX(Setup!$D$23:$D$32,MATCH(E341,Setup!$B$23:$B$32,0))),"Unmapped"))</f>
        <v/>
      </c>
    </row>
    <row r="342" customFormat="false" ht="15" hidden="false" customHeight="true" outlineLevel="0" collapsed="false">
      <c r="A342" s="50"/>
      <c r="B342" s="50"/>
      <c r="C342" s="50"/>
      <c r="D342" s="50"/>
      <c r="E342" s="50"/>
      <c r="F342" s="50"/>
      <c r="G342" s="51"/>
      <c r="H342" s="51"/>
      <c r="I342" s="50"/>
      <c r="J342" s="50"/>
      <c r="K342" s="50"/>
      <c r="L342" s="51"/>
      <c r="M342" s="51"/>
      <c r="N342" s="50"/>
      <c r="O342" s="50"/>
      <c r="P342" s="51"/>
      <c r="Q342" s="50"/>
      <c r="R342" s="50"/>
      <c r="S342" s="51"/>
      <c r="T342" s="50"/>
      <c r="U342" s="50"/>
      <c r="V342" s="51"/>
      <c r="W342" s="50"/>
      <c r="X342" s="52"/>
      <c r="Y342" s="51"/>
      <c r="Z342" s="50"/>
      <c r="AA342" s="50"/>
      <c r="AB342" s="51"/>
      <c r="AC342" s="50"/>
      <c r="AD342" s="50"/>
      <c r="AE342" s="51"/>
      <c r="AF342" s="50"/>
      <c r="AG342" s="50"/>
      <c r="AH342" s="51"/>
      <c r="AI342" s="50"/>
      <c r="AJ342" s="50"/>
      <c r="AK342" s="51"/>
      <c r="AL342" s="50"/>
      <c r="AM342" s="50"/>
      <c r="AN342" s="51"/>
      <c r="AO342" s="50"/>
      <c r="AP342" s="50"/>
      <c r="AQ342" s="51"/>
      <c r="AR342" s="50"/>
      <c r="AS342" s="50"/>
      <c r="AT342" s="51"/>
      <c r="AU342" s="50"/>
      <c r="AV342" s="50"/>
      <c r="AW342" s="51"/>
      <c r="AX342" s="50"/>
      <c r="AY342" s="50"/>
      <c r="AZ342" s="51"/>
      <c r="BA342" s="50"/>
      <c r="BB342" s="50"/>
      <c r="BC342" s="51"/>
      <c r="BD342" s="50"/>
      <c r="BE342" s="50"/>
      <c r="BF342" s="53" t="n">
        <f aca="false">COUNTA(M342,P342,S342,V342,Y342,AB342,AE342,AH342,AK342,AN342,AQ342,AT342,AW342,AZ342,BC342)</f>
        <v>0</v>
      </c>
      <c r="BG342" s="54" t="str">
        <f aca="true">IF(BF342&gt;0,TODAY()-MAX(M342,P342,S342,V342,Y342,AB342,AE342,AH342,AK342,AN342,AQ342,AT342,AW342,AZ342,BC342),"")</f>
        <v/>
      </c>
      <c r="BH342" s="54" t="str">
        <f aca="false">IF(AND(G342&lt;&gt;"",M342&lt;&gt;""),M342-G342,"")</f>
        <v/>
      </c>
      <c r="BI342" s="51"/>
      <c r="BJ342" s="51"/>
      <c r="BK342" s="55"/>
      <c r="BL342" s="56" t="str">
        <f aca="false">IF(E342="","",IFERROR(IF(INDEX(Setup!$D$23:$D$32,MATCH(E342,Setup!$B$23:$B$32,0))="","Unmapped",INDEX(Setup!$D$23:$D$32,MATCH(E342,Setup!$B$23:$B$32,0))),"Unmapped"))</f>
        <v/>
      </c>
    </row>
    <row r="343" customFormat="false" ht="15" hidden="false" customHeight="true" outlineLevel="0" collapsed="false">
      <c r="A343" s="57"/>
      <c r="B343" s="57"/>
      <c r="C343" s="57"/>
      <c r="D343" s="57"/>
      <c r="E343" s="57"/>
      <c r="F343" s="57"/>
      <c r="G343" s="58"/>
      <c r="H343" s="58"/>
      <c r="I343" s="57"/>
      <c r="J343" s="57"/>
      <c r="K343" s="57"/>
      <c r="L343" s="58"/>
      <c r="M343" s="58"/>
      <c r="N343" s="57"/>
      <c r="O343" s="57"/>
      <c r="P343" s="58"/>
      <c r="Q343" s="57"/>
      <c r="R343" s="57"/>
      <c r="S343" s="58"/>
      <c r="T343" s="57"/>
      <c r="U343" s="57"/>
      <c r="V343" s="58"/>
      <c r="W343" s="57"/>
      <c r="X343" s="59"/>
      <c r="Y343" s="58"/>
      <c r="Z343" s="57"/>
      <c r="AA343" s="57"/>
      <c r="AB343" s="58"/>
      <c r="AC343" s="57"/>
      <c r="AD343" s="57"/>
      <c r="AE343" s="58"/>
      <c r="AF343" s="57"/>
      <c r="AG343" s="57"/>
      <c r="AH343" s="58"/>
      <c r="AI343" s="57"/>
      <c r="AJ343" s="57"/>
      <c r="AK343" s="58"/>
      <c r="AL343" s="57"/>
      <c r="AM343" s="57"/>
      <c r="AN343" s="58"/>
      <c r="AO343" s="57"/>
      <c r="AP343" s="57"/>
      <c r="AQ343" s="58"/>
      <c r="AR343" s="57"/>
      <c r="AS343" s="57"/>
      <c r="AT343" s="58"/>
      <c r="AU343" s="57"/>
      <c r="AV343" s="57"/>
      <c r="AW343" s="58"/>
      <c r="AX343" s="57"/>
      <c r="AY343" s="57"/>
      <c r="AZ343" s="58"/>
      <c r="BA343" s="57"/>
      <c r="BB343" s="57"/>
      <c r="BC343" s="58"/>
      <c r="BD343" s="57"/>
      <c r="BE343" s="57"/>
      <c r="BF343" s="47" t="n">
        <f aca="false">COUNTA(M343,P343,S343,V343,Y343,AB343,AE343,AH343,AK343,AN343,AQ343,AT343,AW343,AZ343,BC343)</f>
        <v>0</v>
      </c>
      <c r="BG343" s="48" t="str">
        <f aca="true">IF(BF343&gt;0,TODAY()-MAX(M343,P343,S343,V343,Y343,AB343,AE343,AH343,AK343,AN343,AQ343,AT343,AW343,AZ343,BC343),"")</f>
        <v/>
      </c>
      <c r="BH343" s="48" t="str">
        <f aca="false">IF(AND(G343&lt;&gt;"",M343&lt;&gt;""),M343-G343,"")</f>
        <v/>
      </c>
      <c r="BI343" s="58"/>
      <c r="BJ343" s="58"/>
      <c r="BL343" s="49" t="str">
        <f aca="false">IF(E343="","",IFERROR(IF(INDEX(Setup!$D$23:$D$32,MATCH(E343,Setup!$B$23:$B$32,0))="","Unmapped",INDEX(Setup!$D$23:$D$32,MATCH(E343,Setup!$B$23:$B$32,0))),"Unmapped"))</f>
        <v/>
      </c>
    </row>
    <row r="344" customFormat="false" ht="15" hidden="false" customHeight="true" outlineLevel="0" collapsed="false">
      <c r="A344" s="50"/>
      <c r="B344" s="50"/>
      <c r="C344" s="50"/>
      <c r="D344" s="50"/>
      <c r="E344" s="50"/>
      <c r="F344" s="50"/>
      <c r="G344" s="51"/>
      <c r="H344" s="51"/>
      <c r="I344" s="50"/>
      <c r="J344" s="50"/>
      <c r="K344" s="50"/>
      <c r="L344" s="51"/>
      <c r="M344" s="51"/>
      <c r="N344" s="50"/>
      <c r="O344" s="50"/>
      <c r="P344" s="51"/>
      <c r="Q344" s="50"/>
      <c r="R344" s="50"/>
      <c r="S344" s="51"/>
      <c r="T344" s="50"/>
      <c r="U344" s="50"/>
      <c r="V344" s="51"/>
      <c r="W344" s="50"/>
      <c r="X344" s="52"/>
      <c r="Y344" s="51"/>
      <c r="Z344" s="50"/>
      <c r="AA344" s="50"/>
      <c r="AB344" s="51"/>
      <c r="AC344" s="50"/>
      <c r="AD344" s="50"/>
      <c r="AE344" s="51"/>
      <c r="AF344" s="50"/>
      <c r="AG344" s="50"/>
      <c r="AH344" s="51"/>
      <c r="AI344" s="50"/>
      <c r="AJ344" s="50"/>
      <c r="AK344" s="51"/>
      <c r="AL344" s="50"/>
      <c r="AM344" s="50"/>
      <c r="AN344" s="51"/>
      <c r="AO344" s="50"/>
      <c r="AP344" s="50"/>
      <c r="AQ344" s="51"/>
      <c r="AR344" s="50"/>
      <c r="AS344" s="50"/>
      <c r="AT344" s="51"/>
      <c r="AU344" s="50"/>
      <c r="AV344" s="50"/>
      <c r="AW344" s="51"/>
      <c r="AX344" s="50"/>
      <c r="AY344" s="50"/>
      <c r="AZ344" s="51"/>
      <c r="BA344" s="50"/>
      <c r="BB344" s="50"/>
      <c r="BC344" s="51"/>
      <c r="BD344" s="50"/>
      <c r="BE344" s="50"/>
      <c r="BF344" s="53" t="n">
        <f aca="false">COUNTA(M344,P344,S344,V344,Y344,AB344,AE344,AH344,AK344,AN344,AQ344,AT344,AW344,AZ344,BC344)</f>
        <v>0</v>
      </c>
      <c r="BG344" s="54" t="str">
        <f aca="true">IF(BF344&gt;0,TODAY()-MAX(M344,P344,S344,V344,Y344,AB344,AE344,AH344,AK344,AN344,AQ344,AT344,AW344,AZ344,BC344),"")</f>
        <v/>
      </c>
      <c r="BH344" s="54" t="str">
        <f aca="false">IF(AND(G344&lt;&gt;"",M344&lt;&gt;""),M344-G344,"")</f>
        <v/>
      </c>
      <c r="BI344" s="51"/>
      <c r="BJ344" s="51"/>
      <c r="BK344" s="55"/>
      <c r="BL344" s="56" t="str">
        <f aca="false">IF(E344="","",IFERROR(IF(INDEX(Setup!$D$23:$D$32,MATCH(E344,Setup!$B$23:$B$32,0))="","Unmapped",INDEX(Setup!$D$23:$D$32,MATCH(E344,Setup!$B$23:$B$32,0))),"Unmapped"))</f>
        <v/>
      </c>
    </row>
    <row r="345" customFormat="false" ht="15" hidden="false" customHeight="true" outlineLevel="0" collapsed="false">
      <c r="A345" s="57"/>
      <c r="B345" s="57"/>
      <c r="C345" s="57"/>
      <c r="D345" s="57"/>
      <c r="E345" s="57"/>
      <c r="F345" s="57"/>
      <c r="G345" s="58"/>
      <c r="H345" s="58"/>
      <c r="I345" s="57"/>
      <c r="J345" s="57"/>
      <c r="K345" s="57"/>
      <c r="L345" s="58"/>
      <c r="M345" s="58"/>
      <c r="N345" s="57"/>
      <c r="O345" s="57"/>
      <c r="P345" s="58"/>
      <c r="Q345" s="57"/>
      <c r="R345" s="57"/>
      <c r="S345" s="58"/>
      <c r="T345" s="57"/>
      <c r="U345" s="57"/>
      <c r="V345" s="58"/>
      <c r="W345" s="57"/>
      <c r="X345" s="59"/>
      <c r="Y345" s="58"/>
      <c r="Z345" s="57"/>
      <c r="AA345" s="57"/>
      <c r="AB345" s="58"/>
      <c r="AC345" s="57"/>
      <c r="AD345" s="57"/>
      <c r="AE345" s="58"/>
      <c r="AF345" s="57"/>
      <c r="AG345" s="57"/>
      <c r="AH345" s="58"/>
      <c r="AI345" s="57"/>
      <c r="AJ345" s="57"/>
      <c r="AK345" s="58"/>
      <c r="AL345" s="57"/>
      <c r="AM345" s="57"/>
      <c r="AN345" s="58"/>
      <c r="AO345" s="57"/>
      <c r="AP345" s="57"/>
      <c r="AQ345" s="58"/>
      <c r="AR345" s="57"/>
      <c r="AS345" s="57"/>
      <c r="AT345" s="58"/>
      <c r="AU345" s="57"/>
      <c r="AV345" s="57"/>
      <c r="AW345" s="58"/>
      <c r="AX345" s="57"/>
      <c r="AY345" s="57"/>
      <c r="AZ345" s="58"/>
      <c r="BA345" s="57"/>
      <c r="BB345" s="57"/>
      <c r="BC345" s="58"/>
      <c r="BD345" s="57"/>
      <c r="BE345" s="57"/>
      <c r="BF345" s="47" t="n">
        <f aca="false">COUNTA(M345,P345,S345,V345,Y345,AB345,AE345,AH345,AK345,AN345,AQ345,AT345,AW345,AZ345,BC345)</f>
        <v>0</v>
      </c>
      <c r="BG345" s="48" t="str">
        <f aca="true">IF(BF345&gt;0,TODAY()-MAX(M345,P345,S345,V345,Y345,AB345,AE345,AH345,AK345,AN345,AQ345,AT345,AW345,AZ345,BC345),"")</f>
        <v/>
      </c>
      <c r="BH345" s="48" t="str">
        <f aca="false">IF(AND(G345&lt;&gt;"",M345&lt;&gt;""),M345-G345,"")</f>
        <v/>
      </c>
      <c r="BI345" s="58"/>
      <c r="BJ345" s="58"/>
      <c r="BL345" s="49" t="str">
        <f aca="false">IF(E345="","",IFERROR(IF(INDEX(Setup!$D$23:$D$32,MATCH(E345,Setup!$B$23:$B$32,0))="","Unmapped",INDEX(Setup!$D$23:$D$32,MATCH(E345,Setup!$B$23:$B$32,0))),"Unmapped"))</f>
        <v/>
      </c>
    </row>
    <row r="346" customFormat="false" ht="15" hidden="false" customHeight="true" outlineLevel="0" collapsed="false">
      <c r="A346" s="50"/>
      <c r="B346" s="50"/>
      <c r="C346" s="50"/>
      <c r="D346" s="50"/>
      <c r="E346" s="50"/>
      <c r="F346" s="50"/>
      <c r="G346" s="51"/>
      <c r="H346" s="51"/>
      <c r="I346" s="50"/>
      <c r="J346" s="50"/>
      <c r="K346" s="50"/>
      <c r="L346" s="51"/>
      <c r="M346" s="51"/>
      <c r="N346" s="50"/>
      <c r="O346" s="50"/>
      <c r="P346" s="51"/>
      <c r="Q346" s="50"/>
      <c r="R346" s="50"/>
      <c r="S346" s="51"/>
      <c r="T346" s="50"/>
      <c r="U346" s="50"/>
      <c r="V346" s="51"/>
      <c r="W346" s="50"/>
      <c r="X346" s="52"/>
      <c r="Y346" s="51"/>
      <c r="Z346" s="50"/>
      <c r="AA346" s="50"/>
      <c r="AB346" s="51"/>
      <c r="AC346" s="50"/>
      <c r="AD346" s="50"/>
      <c r="AE346" s="51"/>
      <c r="AF346" s="50"/>
      <c r="AG346" s="50"/>
      <c r="AH346" s="51"/>
      <c r="AI346" s="50"/>
      <c r="AJ346" s="50"/>
      <c r="AK346" s="51"/>
      <c r="AL346" s="50"/>
      <c r="AM346" s="50"/>
      <c r="AN346" s="51"/>
      <c r="AO346" s="50"/>
      <c r="AP346" s="50"/>
      <c r="AQ346" s="51"/>
      <c r="AR346" s="50"/>
      <c r="AS346" s="50"/>
      <c r="AT346" s="51"/>
      <c r="AU346" s="50"/>
      <c r="AV346" s="50"/>
      <c r="AW346" s="51"/>
      <c r="AX346" s="50"/>
      <c r="AY346" s="50"/>
      <c r="AZ346" s="51"/>
      <c r="BA346" s="50"/>
      <c r="BB346" s="50"/>
      <c r="BC346" s="51"/>
      <c r="BD346" s="50"/>
      <c r="BE346" s="50"/>
      <c r="BF346" s="53" t="n">
        <f aca="false">COUNTA(M346,P346,S346,V346,Y346,AB346,AE346,AH346,AK346,AN346,AQ346,AT346,AW346,AZ346,BC346)</f>
        <v>0</v>
      </c>
      <c r="BG346" s="54" t="str">
        <f aca="true">IF(BF346&gt;0,TODAY()-MAX(M346,P346,S346,V346,Y346,AB346,AE346,AH346,AK346,AN346,AQ346,AT346,AW346,AZ346,BC346),"")</f>
        <v/>
      </c>
      <c r="BH346" s="54" t="str">
        <f aca="false">IF(AND(G346&lt;&gt;"",M346&lt;&gt;""),M346-G346,"")</f>
        <v/>
      </c>
      <c r="BI346" s="51"/>
      <c r="BJ346" s="51"/>
      <c r="BK346" s="55"/>
      <c r="BL346" s="56" t="str">
        <f aca="false">IF(E346="","",IFERROR(IF(INDEX(Setup!$D$23:$D$32,MATCH(E346,Setup!$B$23:$B$32,0))="","Unmapped",INDEX(Setup!$D$23:$D$32,MATCH(E346,Setup!$B$23:$B$32,0))),"Unmapped"))</f>
        <v/>
      </c>
    </row>
    <row r="347" customFormat="false" ht="15" hidden="false" customHeight="true" outlineLevel="0" collapsed="false">
      <c r="A347" s="57"/>
      <c r="B347" s="57"/>
      <c r="C347" s="57"/>
      <c r="D347" s="57"/>
      <c r="E347" s="57"/>
      <c r="F347" s="57"/>
      <c r="G347" s="58"/>
      <c r="H347" s="58"/>
      <c r="I347" s="57"/>
      <c r="J347" s="57"/>
      <c r="K347" s="57"/>
      <c r="L347" s="58"/>
      <c r="M347" s="58"/>
      <c r="N347" s="57"/>
      <c r="O347" s="57"/>
      <c r="P347" s="58"/>
      <c r="Q347" s="57"/>
      <c r="R347" s="57"/>
      <c r="S347" s="58"/>
      <c r="T347" s="57"/>
      <c r="U347" s="57"/>
      <c r="V347" s="58"/>
      <c r="W347" s="57"/>
      <c r="X347" s="59"/>
      <c r="Y347" s="58"/>
      <c r="Z347" s="57"/>
      <c r="AA347" s="57"/>
      <c r="AB347" s="58"/>
      <c r="AC347" s="57"/>
      <c r="AD347" s="57"/>
      <c r="AE347" s="58"/>
      <c r="AF347" s="57"/>
      <c r="AG347" s="57"/>
      <c r="AH347" s="58"/>
      <c r="AI347" s="57"/>
      <c r="AJ347" s="57"/>
      <c r="AK347" s="58"/>
      <c r="AL347" s="57"/>
      <c r="AM347" s="57"/>
      <c r="AN347" s="58"/>
      <c r="AO347" s="57"/>
      <c r="AP347" s="57"/>
      <c r="AQ347" s="58"/>
      <c r="AR347" s="57"/>
      <c r="AS347" s="57"/>
      <c r="AT347" s="58"/>
      <c r="AU347" s="57"/>
      <c r="AV347" s="57"/>
      <c r="AW347" s="58"/>
      <c r="AX347" s="57"/>
      <c r="AY347" s="57"/>
      <c r="AZ347" s="58"/>
      <c r="BA347" s="57"/>
      <c r="BB347" s="57"/>
      <c r="BC347" s="58"/>
      <c r="BD347" s="57"/>
      <c r="BE347" s="57"/>
      <c r="BF347" s="47" t="n">
        <f aca="false">COUNTA(M347,P347,S347,V347,Y347,AB347,AE347,AH347,AK347,AN347,AQ347,AT347,AW347,AZ347,BC347)</f>
        <v>0</v>
      </c>
      <c r="BG347" s="48" t="str">
        <f aca="true">IF(BF347&gt;0,TODAY()-MAX(M347,P347,S347,V347,Y347,AB347,AE347,AH347,AK347,AN347,AQ347,AT347,AW347,AZ347,BC347),"")</f>
        <v/>
      </c>
      <c r="BH347" s="48" t="str">
        <f aca="false">IF(AND(G347&lt;&gt;"",M347&lt;&gt;""),M347-G347,"")</f>
        <v/>
      </c>
      <c r="BI347" s="58"/>
      <c r="BJ347" s="58"/>
      <c r="BL347" s="49" t="str">
        <f aca="false">IF(E347="","",IFERROR(IF(INDEX(Setup!$D$23:$D$32,MATCH(E347,Setup!$B$23:$B$32,0))="","Unmapped",INDEX(Setup!$D$23:$D$32,MATCH(E347,Setup!$B$23:$B$32,0))),"Unmapped"))</f>
        <v/>
      </c>
    </row>
    <row r="348" customFormat="false" ht="15" hidden="false" customHeight="true" outlineLevel="0" collapsed="false">
      <c r="A348" s="50"/>
      <c r="B348" s="50"/>
      <c r="C348" s="50"/>
      <c r="D348" s="50"/>
      <c r="E348" s="50"/>
      <c r="F348" s="50"/>
      <c r="G348" s="51"/>
      <c r="H348" s="51"/>
      <c r="I348" s="50"/>
      <c r="J348" s="50"/>
      <c r="K348" s="50"/>
      <c r="L348" s="51"/>
      <c r="M348" s="51"/>
      <c r="N348" s="50"/>
      <c r="O348" s="50"/>
      <c r="P348" s="51"/>
      <c r="Q348" s="50"/>
      <c r="R348" s="50"/>
      <c r="S348" s="51"/>
      <c r="T348" s="50"/>
      <c r="U348" s="50"/>
      <c r="V348" s="51"/>
      <c r="W348" s="50"/>
      <c r="X348" s="52"/>
      <c r="Y348" s="51"/>
      <c r="Z348" s="50"/>
      <c r="AA348" s="50"/>
      <c r="AB348" s="51"/>
      <c r="AC348" s="50"/>
      <c r="AD348" s="50"/>
      <c r="AE348" s="51"/>
      <c r="AF348" s="50"/>
      <c r="AG348" s="50"/>
      <c r="AH348" s="51"/>
      <c r="AI348" s="50"/>
      <c r="AJ348" s="50"/>
      <c r="AK348" s="51"/>
      <c r="AL348" s="50"/>
      <c r="AM348" s="50"/>
      <c r="AN348" s="51"/>
      <c r="AO348" s="50"/>
      <c r="AP348" s="50"/>
      <c r="AQ348" s="51"/>
      <c r="AR348" s="50"/>
      <c r="AS348" s="50"/>
      <c r="AT348" s="51"/>
      <c r="AU348" s="50"/>
      <c r="AV348" s="50"/>
      <c r="AW348" s="51"/>
      <c r="AX348" s="50"/>
      <c r="AY348" s="50"/>
      <c r="AZ348" s="51"/>
      <c r="BA348" s="50"/>
      <c r="BB348" s="50"/>
      <c r="BC348" s="51"/>
      <c r="BD348" s="50"/>
      <c r="BE348" s="50"/>
      <c r="BF348" s="53" t="n">
        <f aca="false">COUNTA(M348,P348,S348,V348,Y348,AB348,AE348,AH348,AK348,AN348,AQ348,AT348,AW348,AZ348,BC348)</f>
        <v>0</v>
      </c>
      <c r="BG348" s="54" t="str">
        <f aca="true">IF(BF348&gt;0,TODAY()-MAX(M348,P348,S348,V348,Y348,AB348,AE348,AH348,AK348,AN348,AQ348,AT348,AW348,AZ348,BC348),"")</f>
        <v/>
      </c>
      <c r="BH348" s="54" t="str">
        <f aca="false">IF(AND(G348&lt;&gt;"",M348&lt;&gt;""),M348-G348,"")</f>
        <v/>
      </c>
      <c r="BI348" s="51"/>
      <c r="BJ348" s="51"/>
      <c r="BK348" s="55"/>
      <c r="BL348" s="56" t="str">
        <f aca="false">IF(E348="","",IFERROR(IF(INDEX(Setup!$D$23:$D$32,MATCH(E348,Setup!$B$23:$B$32,0))="","Unmapped",INDEX(Setup!$D$23:$D$32,MATCH(E348,Setup!$B$23:$B$32,0))),"Unmapped"))</f>
        <v/>
      </c>
    </row>
    <row r="349" customFormat="false" ht="15" hidden="false" customHeight="true" outlineLevel="0" collapsed="false">
      <c r="A349" s="57"/>
      <c r="B349" s="57"/>
      <c r="C349" s="57"/>
      <c r="D349" s="57"/>
      <c r="E349" s="57"/>
      <c r="F349" s="57"/>
      <c r="G349" s="58"/>
      <c r="H349" s="58"/>
      <c r="I349" s="57"/>
      <c r="J349" s="57"/>
      <c r="K349" s="57"/>
      <c r="L349" s="58"/>
      <c r="M349" s="58"/>
      <c r="N349" s="57"/>
      <c r="O349" s="57"/>
      <c r="P349" s="58"/>
      <c r="Q349" s="57"/>
      <c r="R349" s="57"/>
      <c r="S349" s="58"/>
      <c r="T349" s="57"/>
      <c r="U349" s="57"/>
      <c r="V349" s="58"/>
      <c r="W349" s="57"/>
      <c r="X349" s="59"/>
      <c r="Y349" s="58"/>
      <c r="Z349" s="57"/>
      <c r="AA349" s="57"/>
      <c r="AB349" s="58"/>
      <c r="AC349" s="57"/>
      <c r="AD349" s="57"/>
      <c r="AE349" s="58"/>
      <c r="AF349" s="57"/>
      <c r="AG349" s="57"/>
      <c r="AH349" s="58"/>
      <c r="AI349" s="57"/>
      <c r="AJ349" s="57"/>
      <c r="AK349" s="58"/>
      <c r="AL349" s="57"/>
      <c r="AM349" s="57"/>
      <c r="AN349" s="58"/>
      <c r="AO349" s="57"/>
      <c r="AP349" s="57"/>
      <c r="AQ349" s="58"/>
      <c r="AR349" s="57"/>
      <c r="AS349" s="57"/>
      <c r="AT349" s="58"/>
      <c r="AU349" s="57"/>
      <c r="AV349" s="57"/>
      <c r="AW349" s="58"/>
      <c r="AX349" s="57"/>
      <c r="AY349" s="57"/>
      <c r="AZ349" s="58"/>
      <c r="BA349" s="57"/>
      <c r="BB349" s="57"/>
      <c r="BC349" s="58"/>
      <c r="BD349" s="57"/>
      <c r="BE349" s="57"/>
      <c r="BF349" s="47" t="n">
        <f aca="false">COUNTA(M349,P349,S349,V349,Y349,AB349,AE349,AH349,AK349,AN349,AQ349,AT349,AW349,AZ349,BC349)</f>
        <v>0</v>
      </c>
      <c r="BG349" s="48" t="str">
        <f aca="true">IF(BF349&gt;0,TODAY()-MAX(M349,P349,S349,V349,Y349,AB349,AE349,AH349,AK349,AN349,AQ349,AT349,AW349,AZ349,BC349),"")</f>
        <v/>
      </c>
      <c r="BH349" s="48" t="str">
        <f aca="false">IF(AND(G349&lt;&gt;"",M349&lt;&gt;""),M349-G349,"")</f>
        <v/>
      </c>
      <c r="BI349" s="58"/>
      <c r="BJ349" s="58"/>
      <c r="BL349" s="49" t="str">
        <f aca="false">IF(E349="","",IFERROR(IF(INDEX(Setup!$D$23:$D$32,MATCH(E349,Setup!$B$23:$B$32,0))="","Unmapped",INDEX(Setup!$D$23:$D$32,MATCH(E349,Setup!$B$23:$B$32,0))),"Unmapped"))</f>
        <v/>
      </c>
    </row>
    <row r="350" customFormat="false" ht="15" hidden="false" customHeight="true" outlineLevel="0" collapsed="false">
      <c r="A350" s="50"/>
      <c r="B350" s="50"/>
      <c r="C350" s="50"/>
      <c r="D350" s="50"/>
      <c r="E350" s="50"/>
      <c r="F350" s="50"/>
      <c r="G350" s="51"/>
      <c r="H350" s="51"/>
      <c r="I350" s="50"/>
      <c r="J350" s="50"/>
      <c r="K350" s="50"/>
      <c r="L350" s="51"/>
      <c r="M350" s="51"/>
      <c r="N350" s="50"/>
      <c r="O350" s="50"/>
      <c r="P350" s="51"/>
      <c r="Q350" s="50"/>
      <c r="R350" s="50"/>
      <c r="S350" s="51"/>
      <c r="T350" s="50"/>
      <c r="U350" s="50"/>
      <c r="V350" s="51"/>
      <c r="W350" s="50"/>
      <c r="X350" s="52"/>
      <c r="Y350" s="51"/>
      <c r="Z350" s="50"/>
      <c r="AA350" s="50"/>
      <c r="AB350" s="51"/>
      <c r="AC350" s="50"/>
      <c r="AD350" s="50"/>
      <c r="AE350" s="51"/>
      <c r="AF350" s="50"/>
      <c r="AG350" s="50"/>
      <c r="AH350" s="51"/>
      <c r="AI350" s="50"/>
      <c r="AJ350" s="50"/>
      <c r="AK350" s="51"/>
      <c r="AL350" s="50"/>
      <c r="AM350" s="50"/>
      <c r="AN350" s="51"/>
      <c r="AO350" s="50"/>
      <c r="AP350" s="50"/>
      <c r="AQ350" s="51"/>
      <c r="AR350" s="50"/>
      <c r="AS350" s="50"/>
      <c r="AT350" s="51"/>
      <c r="AU350" s="50"/>
      <c r="AV350" s="50"/>
      <c r="AW350" s="51"/>
      <c r="AX350" s="50"/>
      <c r="AY350" s="50"/>
      <c r="AZ350" s="51"/>
      <c r="BA350" s="50"/>
      <c r="BB350" s="50"/>
      <c r="BC350" s="51"/>
      <c r="BD350" s="50"/>
      <c r="BE350" s="50"/>
      <c r="BF350" s="53" t="n">
        <f aca="false">COUNTA(M350,P350,S350,V350,Y350,AB350,AE350,AH350,AK350,AN350,AQ350,AT350,AW350,AZ350,BC350)</f>
        <v>0</v>
      </c>
      <c r="BG350" s="54" t="str">
        <f aca="true">IF(BF350&gt;0,TODAY()-MAX(M350,P350,S350,V350,Y350,AB350,AE350,AH350,AK350,AN350,AQ350,AT350,AW350,AZ350,BC350),"")</f>
        <v/>
      </c>
      <c r="BH350" s="54" t="str">
        <f aca="false">IF(AND(G350&lt;&gt;"",M350&lt;&gt;""),M350-G350,"")</f>
        <v/>
      </c>
      <c r="BI350" s="51"/>
      <c r="BJ350" s="51"/>
      <c r="BK350" s="55"/>
      <c r="BL350" s="56" t="str">
        <f aca="false">IF(E350="","",IFERROR(IF(INDEX(Setup!$D$23:$D$32,MATCH(E350,Setup!$B$23:$B$32,0))="","Unmapped",INDEX(Setup!$D$23:$D$32,MATCH(E350,Setup!$B$23:$B$32,0))),"Unmapped"))</f>
        <v/>
      </c>
    </row>
  </sheetData>
  <mergeCells count="21">
    <mergeCell ref="A1:C1"/>
    <mergeCell ref="A2:C2"/>
    <mergeCell ref="A3:F3"/>
    <mergeCell ref="G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BF3:BH3"/>
    <mergeCell ref="BI3:BJ3"/>
  </mergeCells>
  <conditionalFormatting sqref="E5:E350">
    <cfRule type="expression" priority="2" aboveAverage="0" equalAverage="0" bottom="0" percent="0" rank="0" text="" dxfId="0">
      <formula>$BL5="Unmapped"</formula>
    </cfRule>
    <cfRule type="expression" priority="3" aboveAverage="0" equalAverage="0" bottom="0" percent="0" rank="0" text="" dxfId="1">
      <formula>AND($BL5="Enrolled",OR($A5="",COUNTIF('Panel Tracker'!$C$76:$C$275,$A5)=0))</formula>
    </cfRule>
  </conditionalFormatting>
  <conditionalFormatting sqref="BG5:BG350">
    <cfRule type="expression" priority="4" aboveAverage="0" equalAverage="0" bottom="0" percent="0" rank="0" text="" dxfId="0">
      <formula>AND(ISNUMBER($BG5),$BG5&gt;14,LEFT($BL5,4)="Open")</formula>
    </cfRule>
  </conditionalFormatting>
  <conditionalFormatting sqref="BH5:BH350">
    <cfRule type="expression" priority="5" aboveAverage="0" equalAverage="0" bottom="0" percent="0" rank="0" text="" dxfId="0">
      <formula>AND(ISNUMBER($BH5),$BH5&lt;0)</formula>
    </cfRule>
    <cfRule type="expression" priority="6" aboveAverage="0" equalAverage="0" bottom="0" percent="0" rank="0" text="" dxfId="2">
      <formula>AND(ISNUMBER($BH5),$BH5&gt;3)</formula>
    </cfRule>
  </conditionalFormatting>
  <conditionalFormatting sqref="BF5:BF350">
    <cfRule type="expression" priority="7" aboveAverage="0" equalAverage="0" bottom="0" percent="0" rank="0" text="" dxfId="0">
      <formula>AND(ISNUMBER($D$2),$BF5&gt;$D$2)</formula>
    </cfRule>
    <cfRule type="expression" priority="8" aboveAverage="0" equalAverage="0" bottom="0" percent="0" rank="0" text="" dxfId="3">
      <formula>AND(ISNUMBER($D$2),$BF5&gt;0,$BF5=$D$2,LEFT($BL5,4)="Open")</formula>
    </cfRule>
  </conditionalFormatting>
  <conditionalFormatting sqref="H5:H350">
    <cfRule type="expression" priority="9" aboveAverage="0" equalAverage="0" bottom="0" percent="0" rank="0" text="" dxfId="0">
      <formula>AND(ISNUMBER($H5),$H5&lt;TODAY(),OR(LEFT($BL5,4)="Open",$BL5="Enrolled"))</formula>
    </cfRule>
    <cfRule type="expression" priority="10" aboveAverage="0" equalAverage="0" bottom="0" percent="0" rank="0" text="" dxfId="3">
      <formula>AND(ISNUMBER($H5),$H5-TODAY()&lt;=30,OR(LEFT($BL5,4)="Open",$BL5="Enrolled"))</formula>
    </cfRule>
  </conditionalFormatting>
  <conditionalFormatting sqref="BI5:BI350">
    <cfRule type="expression" priority="11" aboveAverage="0" equalAverage="0" bottom="0" percent="0" rank="0" text="" dxfId="3">
      <formula>AND($BI5="",OR($BL5="Enrolled",$BL5="Closed - Completed"))</formula>
    </cfRule>
  </conditionalFormatting>
  <conditionalFormatting sqref="BJ5:BJ350">
    <cfRule type="expression" priority="12" aboveAverage="0" equalAverage="0" bottom="0" percent="0" rank="0" text="" dxfId="3">
      <formula>AND($BJ5="",$BI5&lt;&gt;"",LEFT($BL5,6)="Closed")</formula>
    </cfRule>
  </conditionalFormatting>
  <dataValidations count="7">
    <dataValidation allowBlank="false" error="Enter a whole number from 1 to 15." errorStyle="stop" errorTitle="Max attempts" operator="between" showDropDown="false" showErrorMessage="true" showInputMessage="false" sqref="D2" type="whole">
      <formula1>1</formula1>
      <formula2>15</formula2>
    </dataValidation>
    <dataValidation allowBlank="true" error="Pick a name from the list. Add new names on the Setup tab." errorStyle="stop" errorTitle="Care Manager" operator="between" showDropDown="false" showErrorMessage="true" showInputMessage="false" sqref="D5:D350" type="list">
      <formula1>Setup!$B$9:$B$18</formula1>
      <formula2>0</formula2>
    </dataValidation>
    <dataValidation allowBlank="true" error="Pick a status from the list. Statuses are managed on the Setup tab." errorStyle="stop" errorTitle="Outreach Status" operator="between" showDropDown="false" showErrorMessage="true" showInputMessage="false" sqref="E5:E350" type="list">
      <formula1>Setup!$B$23:$B$32</formula1>
      <formula2>0</formula2>
    </dataValidation>
    <dataValidation allowBlank="true" error="Pick a source from the list. Add new sources on the Setup tab." errorStyle="stop" errorTitle="Referral Source" operator="between" showDropDown="false" showErrorMessage="true" showInputMessage="false" sqref="F5:F350" type="list">
      <formula1>Setup!$D$9:$D$18</formula1>
      <formula2>0</formula2>
    </dataValidation>
    <dataValidation allowBlank="true" errorStyle="stop" operator="between" showDropDown="false" showErrorMessage="false" showInputMessage="false" sqref="J5:J350" type="list">
      <formula1>"English,Spanish,Vietnamese,Cantonese,Mandarin,Tagalog,Korean,Armenian,Russian,Farsi,Arabic,Hmong,Khmer,Other"</formula1>
      <formula2>0</formula2>
    </dataValidation>
    <dataValidation allowBlank="true" errorStyle="stop" operator="between" showDropDown="false" showErrorMessage="false" showInputMessage="false" sqref="N5:N350 Q5:Q350 T5:T350 W5:W350 Z5:Z350 AC5:AC350 AF5:AF350 AI5:AI350 AL5:AL350 AO5:AO350 AR5:AR350 AU5:AU350 AX5:AX350 BA5:BA350 BD5:BD350" type="list">
      <formula1>Setup!$B$49:$B$58</formula1>
      <formula2>0</formula2>
    </dataValidation>
    <dataValidation allowBlank="true" errorStyle="stop" operator="between" showDropDown="false" showErrorMessage="false" showInputMessage="false" sqref="O5:O350 R5:R350 U5:U350 X5:X350 AA5:AA350 AD5:AD350 AG5:AG350 AJ5:AJ350 AM5:AM350 AP5:AP350 AS5:AS350 AV5:AV350 AY5:AY350 BB5:BB350 BE5:BE350" type="list">
      <formula1>Setup!$D$49:$D$63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AD92"/>
    <pageSetUpPr fitToPage="false"/>
  </sheetPr>
  <dimension ref="B1:I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4.25" zeroHeight="false" outlineLevelRow="0" outlineLevelCol="0"/>
  <cols>
    <col collapsed="false" customWidth="true" hidden="false" outlineLevel="0" max="2" min="2" style="1" width="46"/>
    <col collapsed="false" customWidth="true" hidden="false" outlineLevel="0" max="3" min="3" style="1" width="20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7" min="7" style="1" width="22"/>
    <col collapsed="false" customWidth="true" hidden="false" outlineLevel="0" max="8" min="8" style="1" width="16"/>
    <col collapsed="false" customWidth="true" hidden="false" outlineLevel="0" max="9" min="9" style="0" width="16"/>
  </cols>
  <sheetData>
    <row r="1" customFormat="false" ht="19.5" hidden="false" customHeight="true" outlineLevel="0" collapsed="false">
      <c r="B1" s="2" t="s">
        <v>8</v>
      </c>
    </row>
    <row r="2" customFormat="false" ht="15" hidden="false" customHeight="true" outlineLevel="0" collapsed="false">
      <c r="B2" s="34" t="s">
        <v>264</v>
      </c>
    </row>
    <row r="3" customFormat="false" ht="15" hidden="false" customHeight="true" outlineLevel="0" collapsed="false">
      <c r="B3" s="60" t="s">
        <v>265</v>
      </c>
      <c r="C3" s="61" t="n">
        <v>45839</v>
      </c>
      <c r="D3" s="34" t="s">
        <v>266</v>
      </c>
    </row>
    <row r="4" customFormat="false" ht="15" hidden="false" customHeight="true" outlineLevel="0" collapsed="false">
      <c r="B4" s="3" t="s">
        <v>267</v>
      </c>
    </row>
    <row r="5" customFormat="false" ht="15" hidden="false" customHeight="true" outlineLevel="0" collapsed="false">
      <c r="B5" s="62" t="s">
        <v>268</v>
      </c>
      <c r="C5" s="63" t="n">
        <f aca="false">SUMPRODUCT(--((('Outreach Tracker'!$A$5:$A$350&lt;&gt;"")+('Outreach Tracker'!$B$5:$B$350&lt;&gt;""))&gt;0))</f>
        <v>1</v>
      </c>
    </row>
    <row r="6" customFormat="false" ht="15" hidden="false" customHeight="true" outlineLevel="0" collapsed="false">
      <c r="B6" s="62" t="str">
        <f aca="false">IF(Setup!B23="","",Setup!B23)</f>
        <v>New Referral</v>
      </c>
      <c r="C6" s="63" t="n">
        <f aca="false">IF(B6="","",COUNTIF('Outreach Tracker'!$E$5:$E$350,B6))</f>
        <v>0</v>
      </c>
    </row>
    <row r="7" customFormat="false" ht="15" hidden="false" customHeight="true" outlineLevel="0" collapsed="false">
      <c r="B7" s="62" t="str">
        <f aca="false">IF(Setup!B24="","",Setup!B24)</f>
        <v>Outreach In Progress</v>
      </c>
      <c r="C7" s="63" t="n">
        <f aca="false">IF(B7="","",COUNTIF('Outreach Tracker'!$E$5:$E$350,B7))</f>
        <v>0</v>
      </c>
    </row>
    <row r="8" customFormat="false" ht="15" hidden="false" customHeight="true" outlineLevel="0" collapsed="false">
      <c r="B8" s="62" t="str">
        <f aca="false">IF(Setup!B25="","",Setup!B25)</f>
        <v>Reached - Scheduling</v>
      </c>
      <c r="C8" s="63" t="n">
        <f aca="false">IF(B8="","",COUNTIF('Outreach Tracker'!$E$5:$E$350,B8))</f>
        <v>1</v>
      </c>
    </row>
    <row r="9" customFormat="false" ht="15" hidden="false" customHeight="true" outlineLevel="0" collapsed="false">
      <c r="B9" s="62" t="str">
        <f aca="false">IF(Setup!B26="","",Setup!B26)</f>
        <v>Enrolled</v>
      </c>
      <c r="C9" s="63" t="n">
        <f aca="false">IF(B9="","",COUNTIF('Outreach Tracker'!$E$5:$E$350,B9))</f>
        <v>0</v>
      </c>
    </row>
    <row r="10" customFormat="false" ht="15" hidden="false" customHeight="true" outlineLevel="0" collapsed="false">
      <c r="B10" s="62" t="str">
        <f aca="false">IF(Setup!B27="","",Setup!B27)</f>
        <v>Graduated</v>
      </c>
      <c r="C10" s="63" t="n">
        <f aca="false">IF(B10="","",COUNTIF('Outreach Tracker'!$E$5:$E$350,B10))</f>
        <v>0</v>
      </c>
    </row>
    <row r="11" customFormat="false" ht="15" hidden="false" customHeight="true" outlineLevel="0" collapsed="false">
      <c r="B11" s="62" t="str">
        <f aca="false">IF(Setup!B28="","",Setup!B28)</f>
        <v>Disenrolled</v>
      </c>
      <c r="C11" s="63" t="n">
        <f aca="false">IF(B11="","",COUNTIF('Outreach Tracker'!$E$5:$E$350,B11))</f>
        <v>0</v>
      </c>
    </row>
    <row r="12" customFormat="false" ht="15" hidden="false" customHeight="true" outlineLevel="0" collapsed="false">
      <c r="B12" s="62" t="str">
        <f aca="false">IF(Setup!B29="","",Setup!B29)</f>
        <v>Not Enrolled</v>
      </c>
      <c r="C12" s="63" t="n">
        <f aca="false">IF(B12="","",COUNTIF('Outreach Tracker'!$E$5:$E$350,B12))</f>
        <v>0</v>
      </c>
    </row>
    <row r="13" customFormat="false" ht="15" hidden="false" customHeight="true" outlineLevel="0" collapsed="false">
      <c r="B13" s="62" t="str">
        <f aca="false">IF(Setup!B30="","",Setup!B30)</f>
        <v>Not Eligible</v>
      </c>
      <c r="C13" s="63" t="n">
        <f aca="false">IF(B13="","",COUNTIF('Outreach Tracker'!$E$5:$E$350,B13))</f>
        <v>0</v>
      </c>
    </row>
    <row r="14" customFormat="false" ht="15" hidden="false" customHeight="true" outlineLevel="0" collapsed="false">
      <c r="B14" s="62" t="str">
        <f aca="false">IF(Setup!B31="","",Setup!B31)</f>
        <v/>
      </c>
      <c r="C14" s="63" t="str">
        <f aca="false">IF(B14="","",COUNTIF('Outreach Tracker'!$E$5:$E$350,B14))</f>
        <v/>
      </c>
    </row>
    <row r="15" customFormat="false" ht="15" hidden="false" customHeight="true" outlineLevel="0" collapsed="false">
      <c r="B15" s="62" t="str">
        <f aca="false">IF(Setup!B32="","",Setup!B32)</f>
        <v/>
      </c>
      <c r="C15" s="63" t="str">
        <f aca="false">IF(B15="","",COUNTIF('Outreach Tracker'!$E$5:$E$350,B15))</f>
        <v/>
      </c>
    </row>
    <row r="16" customFormat="false" ht="15" hidden="false" customHeight="true" outlineLevel="0" collapsed="false">
      <c r="B16" s="62" t="s">
        <v>269</v>
      </c>
      <c r="C16" s="63" t="n">
        <f aca="false">SUMPRODUCT(((('Outreach Tracker'!$A$5:$A$350&lt;&gt;"")+('Outreach Tracker'!$B$5:$B$350&lt;&gt;""))&gt;0)*('Outreach Tracker'!$E$5:$E$350=""))</f>
        <v>0</v>
      </c>
    </row>
    <row r="17" customFormat="false" ht="15" hidden="false" customHeight="true" outlineLevel="0" collapsed="false">
      <c r="B17" s="62" t="s">
        <v>270</v>
      </c>
      <c r="C17" s="63" t="n">
        <f aca="false">COUNTIF('Outreach Tracker'!$BL$5:$BL$350,"Unmapped")</f>
        <v>0</v>
      </c>
    </row>
    <row r="18" customFormat="false" ht="15" hidden="false" customHeight="true" outlineLevel="0" collapsed="false">
      <c r="B18" s="64"/>
      <c r="C18" s="65"/>
    </row>
    <row r="19" customFormat="false" ht="15" hidden="false" customHeight="true" outlineLevel="0" collapsed="false">
      <c r="B19" s="62" t="s">
        <v>85</v>
      </c>
      <c r="C19" s="63" t="n">
        <f aca="false">COUNTIF('Outreach Tracker'!$BL$5:$BL$350,"Open*")</f>
        <v>1</v>
      </c>
    </row>
    <row r="20" customFormat="false" ht="15" hidden="false" customHeight="true" outlineLevel="0" collapsed="false">
      <c r="B20" s="62" t="s">
        <v>271</v>
      </c>
      <c r="C20" s="63" t="n">
        <f aca="false">COUNTIF('Outreach Tracker'!$BL$5:$BL$350,"Enrolled")</f>
        <v>0</v>
      </c>
    </row>
    <row r="21" customFormat="false" ht="15" hidden="false" customHeight="true" outlineLevel="0" collapsed="false">
      <c r="B21" s="62" t="s">
        <v>272</v>
      </c>
      <c r="C21" s="63" t="n">
        <f aca="false">COUNTIF('Outreach Tracker'!$BL$5:$BL$350,"Closed*")</f>
        <v>0</v>
      </c>
    </row>
    <row r="22" customFormat="false" ht="15" hidden="false" customHeight="true" outlineLevel="0" collapsed="false">
      <c r="B22" s="64"/>
      <c r="C22" s="65"/>
    </row>
    <row r="23" customFormat="false" ht="15" hidden="false" customHeight="true" outlineLevel="0" collapsed="false">
      <c r="B23" s="62" t="s">
        <v>273</v>
      </c>
      <c r="C23" s="63" t="n">
        <f aca="false">SUMPRODUCT(((('Outreach Tracker'!$A$5:$A$350&lt;&gt;"")+('Outreach Tracker'!$B$5:$B$350&lt;&gt;""))&gt;0)*((('Outreach Tracker'!$BI$5:$BI$350&lt;&gt;"")+('Outreach Tracker'!$BL$5:$BL$350="Enrolled")+('Outreach Tracker'!$BL$5:$BL$350="Closed - Completed"))&gt;0))</f>
        <v>0</v>
      </c>
    </row>
    <row r="24" customFormat="false" ht="15" hidden="false" customHeight="true" outlineLevel="0" collapsed="false">
      <c r="B24" s="62" t="s">
        <v>274</v>
      </c>
      <c r="C24" s="63" t="n">
        <f aca="false">C5-C16-C17-COUNTIF('Outreach Tracker'!$BL$5:$BL$350,"Open - Not Yet Contacted")-COUNTIF('Outreach Tracker'!$BL$5:$BL$350,"Closed - Ineligible")</f>
        <v>1</v>
      </c>
    </row>
    <row r="25" customFormat="false" ht="15" hidden="false" customHeight="true" outlineLevel="0" collapsed="false">
      <c r="B25" s="62" t="s">
        <v>275</v>
      </c>
      <c r="C25" s="66" t="n">
        <f aca="false">IFERROR(C23/C24,0)</f>
        <v>0</v>
      </c>
    </row>
    <row r="26" customFormat="false" ht="15" hidden="false" customHeight="true" outlineLevel="0" collapsed="false">
      <c r="B26" s="62" t="s">
        <v>276</v>
      </c>
      <c r="C26" s="67" t="n">
        <f aca="false">IFERROR(AVERAGEIF('Outreach Tracker'!$BF$5:$BF$350,"&gt;0"),0)</f>
        <v>3</v>
      </c>
    </row>
    <row r="27" customFormat="false" ht="15" hidden="false" customHeight="true" outlineLevel="0" collapsed="false">
      <c r="B27" s="62" t="s">
        <v>277</v>
      </c>
      <c r="C27" s="63" t="n">
        <f aca="false">COUNTIFS('Outreach Tracker'!$BG$5:$BG$350,"&gt;14",'Outreach Tracker'!$BL$5:$BL$350,"Open*")</f>
        <v>1</v>
      </c>
    </row>
    <row r="28" customFormat="false" ht="15" hidden="false" customHeight="true" outlineLevel="0" collapsed="false">
      <c r="B28" s="62" t="s">
        <v>278</v>
      </c>
      <c r="C28" s="63" t="n">
        <f aca="false">IF(ISNUMBER('Outreach Tracker'!$D$2),COUNTIFS('Outreach Tracker'!$BF$5:$BF$350,"&gt;="&amp;'Outreach Tracker'!$D$2,'Outreach Tracker'!$BL$5:$BL$350,"Open*"),"")</f>
        <v>0</v>
      </c>
    </row>
    <row r="29" customFormat="false" ht="15" hidden="false" customHeight="true" outlineLevel="0" collapsed="false"/>
    <row r="30" customFormat="false" ht="45" hidden="false" customHeight="true" outlineLevel="0" collapsed="false">
      <c r="B30" s="39" t="s">
        <v>279</v>
      </c>
      <c r="C30" s="39" t="s">
        <v>280</v>
      </c>
      <c r="D30" s="39" t="s">
        <v>281</v>
      </c>
      <c r="E30" s="39" t="s">
        <v>158</v>
      </c>
      <c r="F30" s="39" t="s">
        <v>282</v>
      </c>
      <c r="G30" s="39" t="s">
        <v>283</v>
      </c>
      <c r="H30" s="39" t="s">
        <v>81</v>
      </c>
      <c r="I30" s="39" t="s">
        <v>79</v>
      </c>
    </row>
    <row r="31" customFormat="false" ht="15" hidden="false" customHeight="true" outlineLevel="0" collapsed="false">
      <c r="B31" s="68" t="n">
        <f aca="false">$C$3</f>
        <v>45839</v>
      </c>
      <c r="C31" s="69" t="n">
        <f aca="false">COUNTIFS('Outreach Tracker'!$M$5:$M$350,"&gt;="&amp;B31,'Outreach Tracker'!$M$5:$M$350,"&lt;="&amp;EOMONTH(B31,0))</f>
        <v>0</v>
      </c>
      <c r="D31" s="69" t="n">
        <f aca="false">COUNTIFS('Outreach Tracker'!$BI$5:$BI$350,"&gt;="&amp;B31,'Outreach Tracker'!$BI$5:$BI$350,"&lt;="&amp;EOMONTH(B31,0))</f>
        <v>0</v>
      </c>
      <c r="E31" s="69" t="n">
        <f aca="false">COUNTIFS('Outreach Tracker'!$BJ$5:$BJ$350,"&gt;="&amp;B31,'Outreach Tracker'!$BJ$5:$BJ$350,"&lt;="&amp;EOMONTH(B31,0),'Outreach Tracker'!$BI$5:$BI$350,"&lt;&gt;",'Outreach Tracker'!$BL$5:$BL$350,"Closed - Disenrolled")</f>
        <v>0</v>
      </c>
      <c r="F31" s="69" t="n">
        <f aca="false">COUNTIFS('Outreach Tracker'!$BJ$5:$BJ$350,"&gt;="&amp;B31,'Outreach Tracker'!$BJ$5:$BJ$350,"&lt;="&amp;EOMONTH(B31,0),'Outreach Tracker'!$BI$5:$BI$350,"&lt;&gt;",'Outreach Tracker'!$BL$5:$BL$350,"Closed - Completed")</f>
        <v>0</v>
      </c>
      <c r="G31" s="69" t="n">
        <f aca="false">COUNTIFS('Outreach Tracker'!$BJ$5:$BJ$350,"&gt;="&amp;B31,'Outreach Tracker'!$BJ$5:$BJ$350,"&lt;="&amp;EOMONTH(B31,0),'Outreach Tracker'!$BI$5:$BI$350,"&lt;&gt;")-E31-F31</f>
        <v>0</v>
      </c>
      <c r="H31" s="69" t="n">
        <f aca="false">COUNTIFS('Outreach Tracker'!$BI$5:$BI$350,"&lt;="&amp;EOMONTH(B31,0))-COUNTIFS('Outreach Tracker'!$BI$5:$BI$350,"&lt;="&amp;EOMONTH(B31,0),'Outreach Tracker'!$BJ$5:$BJ$350,"&lt;="&amp;EOMONTH(B31,0))</f>
        <v>0</v>
      </c>
      <c r="I31" s="70" t="n">
        <f aca="false">IFERROR(D31/C31,0)</f>
        <v>0</v>
      </c>
    </row>
    <row r="32" customFormat="false" ht="15" hidden="false" customHeight="true" outlineLevel="0" collapsed="false">
      <c r="B32" s="68" t="n">
        <f aca="false">EDATE($C$3,1)</f>
        <v>45870</v>
      </c>
      <c r="C32" s="69" t="n">
        <f aca="false">COUNTIFS('Outreach Tracker'!$M$5:$M$350,"&gt;="&amp;B32,'Outreach Tracker'!$M$5:$M$350,"&lt;="&amp;EOMONTH(B32,0))</f>
        <v>0</v>
      </c>
      <c r="D32" s="69" t="n">
        <f aca="false">COUNTIFS('Outreach Tracker'!$BI$5:$BI$350,"&gt;="&amp;B32,'Outreach Tracker'!$BI$5:$BI$350,"&lt;="&amp;EOMONTH(B32,0))</f>
        <v>0</v>
      </c>
      <c r="E32" s="69" t="n">
        <f aca="false">COUNTIFS('Outreach Tracker'!$BJ$5:$BJ$350,"&gt;="&amp;B32,'Outreach Tracker'!$BJ$5:$BJ$350,"&lt;="&amp;EOMONTH(B32,0),'Outreach Tracker'!$BI$5:$BI$350,"&lt;&gt;",'Outreach Tracker'!$BL$5:$BL$350,"Closed - Disenrolled")</f>
        <v>0</v>
      </c>
      <c r="F32" s="69" t="n">
        <f aca="false">COUNTIFS('Outreach Tracker'!$BJ$5:$BJ$350,"&gt;="&amp;B32,'Outreach Tracker'!$BJ$5:$BJ$350,"&lt;="&amp;EOMONTH(B32,0),'Outreach Tracker'!$BI$5:$BI$350,"&lt;&gt;",'Outreach Tracker'!$BL$5:$BL$350,"Closed - Completed")</f>
        <v>0</v>
      </c>
      <c r="G32" s="69" t="n">
        <f aca="false">COUNTIFS('Outreach Tracker'!$BJ$5:$BJ$350,"&gt;="&amp;B32,'Outreach Tracker'!$BJ$5:$BJ$350,"&lt;="&amp;EOMONTH(B32,0),'Outreach Tracker'!$BI$5:$BI$350,"&lt;&gt;")-E32-F32</f>
        <v>0</v>
      </c>
      <c r="H32" s="69" t="n">
        <f aca="false">COUNTIFS('Outreach Tracker'!$BI$5:$BI$350,"&lt;="&amp;EOMONTH(B32,0))-COUNTIFS('Outreach Tracker'!$BI$5:$BI$350,"&lt;="&amp;EOMONTH(B32,0),'Outreach Tracker'!$BJ$5:$BJ$350,"&lt;="&amp;EOMONTH(B32,0))</f>
        <v>0</v>
      </c>
      <c r="I32" s="70" t="n">
        <f aca="false">IFERROR(D32/C32,0)</f>
        <v>0</v>
      </c>
    </row>
    <row r="33" customFormat="false" ht="15" hidden="false" customHeight="true" outlineLevel="0" collapsed="false">
      <c r="B33" s="68" t="n">
        <f aca="false">EDATE($C$3,2)</f>
        <v>45901</v>
      </c>
      <c r="C33" s="69" t="n">
        <f aca="false">COUNTIFS('Outreach Tracker'!$M$5:$M$350,"&gt;="&amp;B33,'Outreach Tracker'!$M$5:$M$350,"&lt;="&amp;EOMONTH(B33,0))</f>
        <v>0</v>
      </c>
      <c r="D33" s="69" t="n">
        <f aca="false">COUNTIFS('Outreach Tracker'!$BI$5:$BI$350,"&gt;="&amp;B33,'Outreach Tracker'!$BI$5:$BI$350,"&lt;="&amp;EOMONTH(B33,0))</f>
        <v>0</v>
      </c>
      <c r="E33" s="69" t="n">
        <f aca="false">COUNTIFS('Outreach Tracker'!$BJ$5:$BJ$350,"&gt;="&amp;B33,'Outreach Tracker'!$BJ$5:$BJ$350,"&lt;="&amp;EOMONTH(B33,0),'Outreach Tracker'!$BI$5:$BI$350,"&lt;&gt;",'Outreach Tracker'!$BL$5:$BL$350,"Closed - Disenrolled")</f>
        <v>0</v>
      </c>
      <c r="F33" s="69" t="n">
        <f aca="false">COUNTIFS('Outreach Tracker'!$BJ$5:$BJ$350,"&gt;="&amp;B33,'Outreach Tracker'!$BJ$5:$BJ$350,"&lt;="&amp;EOMONTH(B33,0),'Outreach Tracker'!$BI$5:$BI$350,"&lt;&gt;",'Outreach Tracker'!$BL$5:$BL$350,"Closed - Completed")</f>
        <v>0</v>
      </c>
      <c r="G33" s="69" t="n">
        <f aca="false">COUNTIFS('Outreach Tracker'!$BJ$5:$BJ$350,"&gt;="&amp;B33,'Outreach Tracker'!$BJ$5:$BJ$350,"&lt;="&amp;EOMONTH(B33,0),'Outreach Tracker'!$BI$5:$BI$350,"&lt;&gt;")-E33-F33</f>
        <v>0</v>
      </c>
      <c r="H33" s="69" t="n">
        <f aca="false">COUNTIFS('Outreach Tracker'!$BI$5:$BI$350,"&lt;="&amp;EOMONTH(B33,0))-COUNTIFS('Outreach Tracker'!$BI$5:$BI$350,"&lt;="&amp;EOMONTH(B33,0),'Outreach Tracker'!$BJ$5:$BJ$350,"&lt;="&amp;EOMONTH(B33,0))</f>
        <v>0</v>
      </c>
      <c r="I33" s="70" t="n">
        <f aca="false">IFERROR(D33/C33,0)</f>
        <v>0</v>
      </c>
    </row>
    <row r="34" customFormat="false" ht="15" hidden="false" customHeight="true" outlineLevel="0" collapsed="false">
      <c r="B34" s="68" t="n">
        <f aca="false">EDATE($C$3,3)</f>
        <v>45931</v>
      </c>
      <c r="C34" s="69" t="n">
        <f aca="false">COUNTIFS('Outreach Tracker'!$M$5:$M$350,"&gt;="&amp;B34,'Outreach Tracker'!$M$5:$M$350,"&lt;="&amp;EOMONTH(B34,0))</f>
        <v>0</v>
      </c>
      <c r="D34" s="69" t="n">
        <f aca="false">COUNTIFS('Outreach Tracker'!$BI$5:$BI$350,"&gt;="&amp;B34,'Outreach Tracker'!$BI$5:$BI$350,"&lt;="&amp;EOMONTH(B34,0))</f>
        <v>0</v>
      </c>
      <c r="E34" s="69" t="n">
        <f aca="false">COUNTIFS('Outreach Tracker'!$BJ$5:$BJ$350,"&gt;="&amp;B34,'Outreach Tracker'!$BJ$5:$BJ$350,"&lt;="&amp;EOMONTH(B34,0),'Outreach Tracker'!$BI$5:$BI$350,"&lt;&gt;",'Outreach Tracker'!$BL$5:$BL$350,"Closed - Disenrolled")</f>
        <v>0</v>
      </c>
      <c r="F34" s="69" t="n">
        <f aca="false">COUNTIFS('Outreach Tracker'!$BJ$5:$BJ$350,"&gt;="&amp;B34,'Outreach Tracker'!$BJ$5:$BJ$350,"&lt;="&amp;EOMONTH(B34,0),'Outreach Tracker'!$BI$5:$BI$350,"&lt;&gt;",'Outreach Tracker'!$BL$5:$BL$350,"Closed - Completed")</f>
        <v>0</v>
      </c>
      <c r="G34" s="69" t="n">
        <f aca="false">COUNTIFS('Outreach Tracker'!$BJ$5:$BJ$350,"&gt;="&amp;B34,'Outreach Tracker'!$BJ$5:$BJ$350,"&lt;="&amp;EOMONTH(B34,0),'Outreach Tracker'!$BI$5:$BI$350,"&lt;&gt;")-E34-F34</f>
        <v>0</v>
      </c>
      <c r="H34" s="69" t="n">
        <f aca="false">COUNTIFS('Outreach Tracker'!$BI$5:$BI$350,"&lt;="&amp;EOMONTH(B34,0))-COUNTIFS('Outreach Tracker'!$BI$5:$BI$350,"&lt;="&amp;EOMONTH(B34,0),'Outreach Tracker'!$BJ$5:$BJ$350,"&lt;="&amp;EOMONTH(B34,0))</f>
        <v>0</v>
      </c>
      <c r="I34" s="70" t="n">
        <f aca="false">IFERROR(D34/C34,0)</f>
        <v>0</v>
      </c>
    </row>
    <row r="35" customFormat="false" ht="15" hidden="false" customHeight="true" outlineLevel="0" collapsed="false">
      <c r="B35" s="68" t="n">
        <f aca="false">EDATE($C$3,4)</f>
        <v>45962</v>
      </c>
      <c r="C35" s="69" t="n">
        <f aca="false">COUNTIFS('Outreach Tracker'!$M$5:$M$350,"&gt;="&amp;B35,'Outreach Tracker'!$M$5:$M$350,"&lt;="&amp;EOMONTH(B35,0))</f>
        <v>0</v>
      </c>
      <c r="D35" s="69" t="n">
        <f aca="false">COUNTIFS('Outreach Tracker'!$BI$5:$BI$350,"&gt;="&amp;B35,'Outreach Tracker'!$BI$5:$BI$350,"&lt;="&amp;EOMONTH(B35,0))</f>
        <v>0</v>
      </c>
      <c r="E35" s="69" t="n">
        <f aca="false">COUNTIFS('Outreach Tracker'!$BJ$5:$BJ$350,"&gt;="&amp;B35,'Outreach Tracker'!$BJ$5:$BJ$350,"&lt;="&amp;EOMONTH(B35,0),'Outreach Tracker'!$BI$5:$BI$350,"&lt;&gt;",'Outreach Tracker'!$BL$5:$BL$350,"Closed - Disenrolled")</f>
        <v>0</v>
      </c>
      <c r="F35" s="69" t="n">
        <f aca="false">COUNTIFS('Outreach Tracker'!$BJ$5:$BJ$350,"&gt;="&amp;B35,'Outreach Tracker'!$BJ$5:$BJ$350,"&lt;="&amp;EOMONTH(B35,0),'Outreach Tracker'!$BI$5:$BI$350,"&lt;&gt;",'Outreach Tracker'!$BL$5:$BL$350,"Closed - Completed")</f>
        <v>0</v>
      </c>
      <c r="G35" s="69" t="n">
        <f aca="false">COUNTIFS('Outreach Tracker'!$BJ$5:$BJ$350,"&gt;="&amp;B35,'Outreach Tracker'!$BJ$5:$BJ$350,"&lt;="&amp;EOMONTH(B35,0),'Outreach Tracker'!$BI$5:$BI$350,"&lt;&gt;")-E35-F35</f>
        <v>0</v>
      </c>
      <c r="H35" s="69" t="n">
        <f aca="false">COUNTIFS('Outreach Tracker'!$BI$5:$BI$350,"&lt;="&amp;EOMONTH(B35,0))-COUNTIFS('Outreach Tracker'!$BI$5:$BI$350,"&lt;="&amp;EOMONTH(B35,0),'Outreach Tracker'!$BJ$5:$BJ$350,"&lt;="&amp;EOMONTH(B35,0))</f>
        <v>0</v>
      </c>
      <c r="I35" s="70" t="n">
        <f aca="false">IFERROR(D35/C35,0)</f>
        <v>0</v>
      </c>
    </row>
    <row r="36" customFormat="false" ht="15" hidden="false" customHeight="true" outlineLevel="0" collapsed="false">
      <c r="B36" s="68" t="n">
        <f aca="false">EDATE($C$3,5)</f>
        <v>45992</v>
      </c>
      <c r="C36" s="69" t="n">
        <f aca="false">COUNTIFS('Outreach Tracker'!$M$5:$M$350,"&gt;="&amp;B36,'Outreach Tracker'!$M$5:$M$350,"&lt;="&amp;EOMONTH(B36,0))</f>
        <v>0</v>
      </c>
      <c r="D36" s="69" t="n">
        <f aca="false">COUNTIFS('Outreach Tracker'!$BI$5:$BI$350,"&gt;="&amp;B36,'Outreach Tracker'!$BI$5:$BI$350,"&lt;="&amp;EOMONTH(B36,0))</f>
        <v>0</v>
      </c>
      <c r="E36" s="69" t="n">
        <f aca="false">COUNTIFS('Outreach Tracker'!$BJ$5:$BJ$350,"&gt;="&amp;B36,'Outreach Tracker'!$BJ$5:$BJ$350,"&lt;="&amp;EOMONTH(B36,0),'Outreach Tracker'!$BI$5:$BI$350,"&lt;&gt;",'Outreach Tracker'!$BL$5:$BL$350,"Closed - Disenrolled")</f>
        <v>0</v>
      </c>
      <c r="F36" s="69" t="n">
        <f aca="false">COUNTIFS('Outreach Tracker'!$BJ$5:$BJ$350,"&gt;="&amp;B36,'Outreach Tracker'!$BJ$5:$BJ$350,"&lt;="&amp;EOMONTH(B36,0),'Outreach Tracker'!$BI$5:$BI$350,"&lt;&gt;",'Outreach Tracker'!$BL$5:$BL$350,"Closed - Completed")</f>
        <v>0</v>
      </c>
      <c r="G36" s="69" t="n">
        <f aca="false">COUNTIFS('Outreach Tracker'!$BJ$5:$BJ$350,"&gt;="&amp;B36,'Outreach Tracker'!$BJ$5:$BJ$350,"&lt;="&amp;EOMONTH(B36,0),'Outreach Tracker'!$BI$5:$BI$350,"&lt;&gt;")-E36-F36</f>
        <v>0</v>
      </c>
      <c r="H36" s="69" t="n">
        <f aca="false">COUNTIFS('Outreach Tracker'!$BI$5:$BI$350,"&lt;="&amp;EOMONTH(B36,0))-COUNTIFS('Outreach Tracker'!$BI$5:$BI$350,"&lt;="&amp;EOMONTH(B36,0),'Outreach Tracker'!$BJ$5:$BJ$350,"&lt;="&amp;EOMONTH(B36,0))</f>
        <v>0</v>
      </c>
      <c r="I36" s="70" t="n">
        <f aca="false">IFERROR(D36/C36,0)</f>
        <v>0</v>
      </c>
    </row>
    <row r="37" customFormat="false" ht="15" hidden="false" customHeight="true" outlineLevel="0" collapsed="false">
      <c r="B37" s="68" t="n">
        <f aca="false">EDATE($C$3,6)</f>
        <v>46023</v>
      </c>
      <c r="C37" s="69" t="n">
        <f aca="false">COUNTIFS('Outreach Tracker'!$M$5:$M$350,"&gt;="&amp;B37,'Outreach Tracker'!$M$5:$M$350,"&lt;="&amp;EOMONTH(B37,0))</f>
        <v>0</v>
      </c>
      <c r="D37" s="69" t="n">
        <f aca="false">COUNTIFS('Outreach Tracker'!$BI$5:$BI$350,"&gt;="&amp;B37,'Outreach Tracker'!$BI$5:$BI$350,"&lt;="&amp;EOMONTH(B37,0))</f>
        <v>0</v>
      </c>
      <c r="E37" s="69" t="n">
        <f aca="false">COUNTIFS('Outreach Tracker'!$BJ$5:$BJ$350,"&gt;="&amp;B37,'Outreach Tracker'!$BJ$5:$BJ$350,"&lt;="&amp;EOMONTH(B37,0),'Outreach Tracker'!$BI$5:$BI$350,"&lt;&gt;",'Outreach Tracker'!$BL$5:$BL$350,"Closed - Disenrolled")</f>
        <v>0</v>
      </c>
      <c r="F37" s="69" t="n">
        <f aca="false">COUNTIFS('Outreach Tracker'!$BJ$5:$BJ$350,"&gt;="&amp;B37,'Outreach Tracker'!$BJ$5:$BJ$350,"&lt;="&amp;EOMONTH(B37,0),'Outreach Tracker'!$BI$5:$BI$350,"&lt;&gt;",'Outreach Tracker'!$BL$5:$BL$350,"Closed - Completed")</f>
        <v>0</v>
      </c>
      <c r="G37" s="69" t="n">
        <f aca="false">COUNTIFS('Outreach Tracker'!$BJ$5:$BJ$350,"&gt;="&amp;B37,'Outreach Tracker'!$BJ$5:$BJ$350,"&lt;="&amp;EOMONTH(B37,0),'Outreach Tracker'!$BI$5:$BI$350,"&lt;&gt;")-E37-F37</f>
        <v>0</v>
      </c>
      <c r="H37" s="69" t="n">
        <f aca="false">COUNTIFS('Outreach Tracker'!$BI$5:$BI$350,"&lt;="&amp;EOMONTH(B37,0))-COUNTIFS('Outreach Tracker'!$BI$5:$BI$350,"&lt;="&amp;EOMONTH(B37,0),'Outreach Tracker'!$BJ$5:$BJ$350,"&lt;="&amp;EOMONTH(B37,0))</f>
        <v>0</v>
      </c>
      <c r="I37" s="70" t="n">
        <f aca="false">IFERROR(D37/C37,0)</f>
        <v>0</v>
      </c>
    </row>
    <row r="38" customFormat="false" ht="15" hidden="false" customHeight="true" outlineLevel="0" collapsed="false">
      <c r="B38" s="68" t="n">
        <f aca="false">EDATE($C$3,7)</f>
        <v>46054</v>
      </c>
      <c r="C38" s="69" t="n">
        <f aca="false">COUNTIFS('Outreach Tracker'!$M$5:$M$350,"&gt;="&amp;B38,'Outreach Tracker'!$M$5:$M$350,"&lt;="&amp;EOMONTH(B38,0))</f>
        <v>0</v>
      </c>
      <c r="D38" s="69" t="n">
        <f aca="false">COUNTIFS('Outreach Tracker'!$BI$5:$BI$350,"&gt;="&amp;B38,'Outreach Tracker'!$BI$5:$BI$350,"&lt;="&amp;EOMONTH(B38,0))</f>
        <v>0</v>
      </c>
      <c r="E38" s="69" t="n">
        <f aca="false">COUNTIFS('Outreach Tracker'!$BJ$5:$BJ$350,"&gt;="&amp;B38,'Outreach Tracker'!$BJ$5:$BJ$350,"&lt;="&amp;EOMONTH(B38,0),'Outreach Tracker'!$BI$5:$BI$350,"&lt;&gt;",'Outreach Tracker'!$BL$5:$BL$350,"Closed - Disenrolled")</f>
        <v>0</v>
      </c>
      <c r="F38" s="69" t="n">
        <f aca="false">COUNTIFS('Outreach Tracker'!$BJ$5:$BJ$350,"&gt;="&amp;B38,'Outreach Tracker'!$BJ$5:$BJ$350,"&lt;="&amp;EOMONTH(B38,0),'Outreach Tracker'!$BI$5:$BI$350,"&lt;&gt;",'Outreach Tracker'!$BL$5:$BL$350,"Closed - Completed")</f>
        <v>0</v>
      </c>
      <c r="G38" s="69" t="n">
        <f aca="false">COUNTIFS('Outreach Tracker'!$BJ$5:$BJ$350,"&gt;="&amp;B38,'Outreach Tracker'!$BJ$5:$BJ$350,"&lt;="&amp;EOMONTH(B38,0),'Outreach Tracker'!$BI$5:$BI$350,"&lt;&gt;")-E38-F38</f>
        <v>0</v>
      </c>
      <c r="H38" s="69" t="n">
        <f aca="false">COUNTIFS('Outreach Tracker'!$BI$5:$BI$350,"&lt;="&amp;EOMONTH(B38,0))-COUNTIFS('Outreach Tracker'!$BI$5:$BI$350,"&lt;="&amp;EOMONTH(B38,0),'Outreach Tracker'!$BJ$5:$BJ$350,"&lt;="&amp;EOMONTH(B38,0))</f>
        <v>0</v>
      </c>
      <c r="I38" s="70" t="n">
        <f aca="false">IFERROR(D38/C38,0)</f>
        <v>0</v>
      </c>
    </row>
    <row r="39" customFormat="false" ht="15" hidden="false" customHeight="true" outlineLevel="0" collapsed="false">
      <c r="B39" s="68" t="n">
        <f aca="false">EDATE($C$3,8)</f>
        <v>46082</v>
      </c>
      <c r="C39" s="69" t="n">
        <f aca="false">COUNTIFS('Outreach Tracker'!$M$5:$M$350,"&gt;="&amp;B39,'Outreach Tracker'!$M$5:$M$350,"&lt;="&amp;EOMONTH(B39,0))</f>
        <v>0</v>
      </c>
      <c r="D39" s="69" t="n">
        <f aca="false">COUNTIFS('Outreach Tracker'!$BI$5:$BI$350,"&gt;="&amp;B39,'Outreach Tracker'!$BI$5:$BI$350,"&lt;="&amp;EOMONTH(B39,0))</f>
        <v>0</v>
      </c>
      <c r="E39" s="69" t="n">
        <f aca="false">COUNTIFS('Outreach Tracker'!$BJ$5:$BJ$350,"&gt;="&amp;B39,'Outreach Tracker'!$BJ$5:$BJ$350,"&lt;="&amp;EOMONTH(B39,0),'Outreach Tracker'!$BI$5:$BI$350,"&lt;&gt;",'Outreach Tracker'!$BL$5:$BL$350,"Closed - Disenrolled")</f>
        <v>0</v>
      </c>
      <c r="F39" s="69" t="n">
        <f aca="false">COUNTIFS('Outreach Tracker'!$BJ$5:$BJ$350,"&gt;="&amp;B39,'Outreach Tracker'!$BJ$5:$BJ$350,"&lt;="&amp;EOMONTH(B39,0),'Outreach Tracker'!$BI$5:$BI$350,"&lt;&gt;",'Outreach Tracker'!$BL$5:$BL$350,"Closed - Completed")</f>
        <v>0</v>
      </c>
      <c r="G39" s="69" t="n">
        <f aca="false">COUNTIFS('Outreach Tracker'!$BJ$5:$BJ$350,"&gt;="&amp;B39,'Outreach Tracker'!$BJ$5:$BJ$350,"&lt;="&amp;EOMONTH(B39,0),'Outreach Tracker'!$BI$5:$BI$350,"&lt;&gt;")-E39-F39</f>
        <v>0</v>
      </c>
      <c r="H39" s="69" t="n">
        <f aca="false">COUNTIFS('Outreach Tracker'!$BI$5:$BI$350,"&lt;="&amp;EOMONTH(B39,0))-COUNTIFS('Outreach Tracker'!$BI$5:$BI$350,"&lt;="&amp;EOMONTH(B39,0),'Outreach Tracker'!$BJ$5:$BJ$350,"&lt;="&amp;EOMONTH(B39,0))</f>
        <v>0</v>
      </c>
      <c r="I39" s="70" t="n">
        <f aca="false">IFERROR(D39/C39,0)</f>
        <v>0</v>
      </c>
    </row>
    <row r="40" customFormat="false" ht="15" hidden="false" customHeight="true" outlineLevel="0" collapsed="false">
      <c r="B40" s="68" t="n">
        <f aca="false">EDATE($C$3,9)</f>
        <v>46113</v>
      </c>
      <c r="C40" s="69" t="n">
        <f aca="false">COUNTIFS('Outreach Tracker'!$M$5:$M$350,"&gt;="&amp;B40,'Outreach Tracker'!$M$5:$M$350,"&lt;="&amp;EOMONTH(B40,0))</f>
        <v>0</v>
      </c>
      <c r="D40" s="69" t="n">
        <f aca="false">COUNTIFS('Outreach Tracker'!$BI$5:$BI$350,"&gt;="&amp;B40,'Outreach Tracker'!$BI$5:$BI$350,"&lt;="&amp;EOMONTH(B40,0))</f>
        <v>0</v>
      </c>
      <c r="E40" s="69" t="n">
        <f aca="false">COUNTIFS('Outreach Tracker'!$BJ$5:$BJ$350,"&gt;="&amp;B40,'Outreach Tracker'!$BJ$5:$BJ$350,"&lt;="&amp;EOMONTH(B40,0),'Outreach Tracker'!$BI$5:$BI$350,"&lt;&gt;",'Outreach Tracker'!$BL$5:$BL$350,"Closed - Disenrolled")</f>
        <v>0</v>
      </c>
      <c r="F40" s="69" t="n">
        <f aca="false">COUNTIFS('Outreach Tracker'!$BJ$5:$BJ$350,"&gt;="&amp;B40,'Outreach Tracker'!$BJ$5:$BJ$350,"&lt;="&amp;EOMONTH(B40,0),'Outreach Tracker'!$BI$5:$BI$350,"&lt;&gt;",'Outreach Tracker'!$BL$5:$BL$350,"Closed - Completed")</f>
        <v>0</v>
      </c>
      <c r="G40" s="69" t="n">
        <f aca="false">COUNTIFS('Outreach Tracker'!$BJ$5:$BJ$350,"&gt;="&amp;B40,'Outreach Tracker'!$BJ$5:$BJ$350,"&lt;="&amp;EOMONTH(B40,0),'Outreach Tracker'!$BI$5:$BI$350,"&lt;&gt;")-E40-F40</f>
        <v>0</v>
      </c>
      <c r="H40" s="69" t="n">
        <f aca="false">COUNTIFS('Outreach Tracker'!$BI$5:$BI$350,"&lt;="&amp;EOMONTH(B40,0))-COUNTIFS('Outreach Tracker'!$BI$5:$BI$350,"&lt;="&amp;EOMONTH(B40,0),'Outreach Tracker'!$BJ$5:$BJ$350,"&lt;="&amp;EOMONTH(B40,0))</f>
        <v>0</v>
      </c>
      <c r="I40" s="70" t="n">
        <f aca="false">IFERROR(D40/C40,0)</f>
        <v>0</v>
      </c>
    </row>
    <row r="41" customFormat="false" ht="15" hidden="false" customHeight="true" outlineLevel="0" collapsed="false">
      <c r="B41" s="68" t="n">
        <f aca="false">EDATE($C$3,10)</f>
        <v>46143</v>
      </c>
      <c r="C41" s="69" t="n">
        <f aca="false">COUNTIFS('Outreach Tracker'!$M$5:$M$350,"&gt;="&amp;B41,'Outreach Tracker'!$M$5:$M$350,"&lt;="&amp;EOMONTH(B41,0))</f>
        <v>0</v>
      </c>
      <c r="D41" s="69" t="n">
        <f aca="false">COUNTIFS('Outreach Tracker'!$BI$5:$BI$350,"&gt;="&amp;B41,'Outreach Tracker'!$BI$5:$BI$350,"&lt;="&amp;EOMONTH(B41,0))</f>
        <v>0</v>
      </c>
      <c r="E41" s="69" t="n">
        <f aca="false">COUNTIFS('Outreach Tracker'!$BJ$5:$BJ$350,"&gt;="&amp;B41,'Outreach Tracker'!$BJ$5:$BJ$350,"&lt;="&amp;EOMONTH(B41,0),'Outreach Tracker'!$BI$5:$BI$350,"&lt;&gt;",'Outreach Tracker'!$BL$5:$BL$350,"Closed - Disenrolled")</f>
        <v>0</v>
      </c>
      <c r="F41" s="69" t="n">
        <f aca="false">COUNTIFS('Outreach Tracker'!$BJ$5:$BJ$350,"&gt;="&amp;B41,'Outreach Tracker'!$BJ$5:$BJ$350,"&lt;="&amp;EOMONTH(B41,0),'Outreach Tracker'!$BI$5:$BI$350,"&lt;&gt;",'Outreach Tracker'!$BL$5:$BL$350,"Closed - Completed")</f>
        <v>0</v>
      </c>
      <c r="G41" s="69" t="n">
        <f aca="false">COUNTIFS('Outreach Tracker'!$BJ$5:$BJ$350,"&gt;="&amp;B41,'Outreach Tracker'!$BJ$5:$BJ$350,"&lt;="&amp;EOMONTH(B41,0),'Outreach Tracker'!$BI$5:$BI$350,"&lt;&gt;")-E41-F41</f>
        <v>0</v>
      </c>
      <c r="H41" s="69" t="n">
        <f aca="false">COUNTIFS('Outreach Tracker'!$BI$5:$BI$350,"&lt;="&amp;EOMONTH(B41,0))-COUNTIFS('Outreach Tracker'!$BI$5:$BI$350,"&lt;="&amp;EOMONTH(B41,0),'Outreach Tracker'!$BJ$5:$BJ$350,"&lt;="&amp;EOMONTH(B41,0))</f>
        <v>0</v>
      </c>
      <c r="I41" s="70" t="n">
        <f aca="false">IFERROR(D41/C41,0)</f>
        <v>0</v>
      </c>
    </row>
    <row r="42" customFormat="false" ht="15" hidden="false" customHeight="true" outlineLevel="0" collapsed="false">
      <c r="B42" s="68" t="n">
        <f aca="false">EDATE($C$3,11)</f>
        <v>46174</v>
      </c>
      <c r="C42" s="69" t="n">
        <f aca="false">COUNTIFS('Outreach Tracker'!$M$5:$M$350,"&gt;="&amp;B42,'Outreach Tracker'!$M$5:$M$350,"&lt;="&amp;EOMONTH(B42,0))</f>
        <v>0</v>
      </c>
      <c r="D42" s="69" t="n">
        <f aca="false">COUNTIFS('Outreach Tracker'!$BI$5:$BI$350,"&gt;="&amp;B42,'Outreach Tracker'!$BI$5:$BI$350,"&lt;="&amp;EOMONTH(B42,0))</f>
        <v>0</v>
      </c>
      <c r="E42" s="69" t="n">
        <f aca="false">COUNTIFS('Outreach Tracker'!$BJ$5:$BJ$350,"&gt;="&amp;B42,'Outreach Tracker'!$BJ$5:$BJ$350,"&lt;="&amp;EOMONTH(B42,0),'Outreach Tracker'!$BI$5:$BI$350,"&lt;&gt;",'Outreach Tracker'!$BL$5:$BL$350,"Closed - Disenrolled")</f>
        <v>0</v>
      </c>
      <c r="F42" s="69" t="n">
        <f aca="false">COUNTIFS('Outreach Tracker'!$BJ$5:$BJ$350,"&gt;="&amp;B42,'Outreach Tracker'!$BJ$5:$BJ$350,"&lt;="&amp;EOMONTH(B42,0),'Outreach Tracker'!$BI$5:$BI$350,"&lt;&gt;",'Outreach Tracker'!$BL$5:$BL$350,"Closed - Completed")</f>
        <v>0</v>
      </c>
      <c r="G42" s="69" t="n">
        <f aca="false">COUNTIFS('Outreach Tracker'!$BJ$5:$BJ$350,"&gt;="&amp;B42,'Outreach Tracker'!$BJ$5:$BJ$350,"&lt;="&amp;EOMONTH(B42,0),'Outreach Tracker'!$BI$5:$BI$350,"&lt;&gt;")-E42-F42</f>
        <v>0</v>
      </c>
      <c r="H42" s="69" t="n">
        <f aca="false">COUNTIFS('Outreach Tracker'!$BI$5:$BI$350,"&lt;="&amp;EOMONTH(B42,0))-COUNTIFS('Outreach Tracker'!$BI$5:$BI$350,"&lt;="&amp;EOMONTH(B42,0),'Outreach Tracker'!$BJ$5:$BJ$350,"&lt;="&amp;EOMONTH(B42,0))</f>
        <v>0</v>
      </c>
      <c r="I42" s="70" t="n">
        <f aca="false">IFERROR(D42/C42,0)</f>
        <v>0</v>
      </c>
    </row>
    <row r="43" customFormat="false" ht="15" hidden="false" customHeight="true" outlineLevel="0" collapsed="false">
      <c r="B43" s="68" t="n">
        <f aca="false">EDATE($C$3,12)</f>
        <v>46204</v>
      </c>
      <c r="C43" s="69" t="n">
        <f aca="false">COUNTIFS('Outreach Tracker'!$M$5:$M$350,"&gt;="&amp;B43,'Outreach Tracker'!$M$5:$M$350,"&lt;="&amp;EOMONTH(B43,0))</f>
        <v>0</v>
      </c>
      <c r="D43" s="69" t="n">
        <f aca="false">COUNTIFS('Outreach Tracker'!$BI$5:$BI$350,"&gt;="&amp;B43,'Outreach Tracker'!$BI$5:$BI$350,"&lt;="&amp;EOMONTH(B43,0))</f>
        <v>0</v>
      </c>
      <c r="E43" s="69" t="n">
        <f aca="false">COUNTIFS('Outreach Tracker'!$BJ$5:$BJ$350,"&gt;="&amp;B43,'Outreach Tracker'!$BJ$5:$BJ$350,"&lt;="&amp;EOMONTH(B43,0),'Outreach Tracker'!$BI$5:$BI$350,"&lt;&gt;",'Outreach Tracker'!$BL$5:$BL$350,"Closed - Disenrolled")</f>
        <v>0</v>
      </c>
      <c r="F43" s="69" t="n">
        <f aca="false">COUNTIFS('Outreach Tracker'!$BJ$5:$BJ$350,"&gt;="&amp;B43,'Outreach Tracker'!$BJ$5:$BJ$350,"&lt;="&amp;EOMONTH(B43,0),'Outreach Tracker'!$BI$5:$BI$350,"&lt;&gt;",'Outreach Tracker'!$BL$5:$BL$350,"Closed - Completed")</f>
        <v>0</v>
      </c>
      <c r="G43" s="69" t="n">
        <f aca="false">COUNTIFS('Outreach Tracker'!$BJ$5:$BJ$350,"&gt;="&amp;B43,'Outreach Tracker'!$BJ$5:$BJ$350,"&lt;="&amp;EOMONTH(B43,0),'Outreach Tracker'!$BI$5:$BI$350,"&lt;&gt;")-E43-F43</f>
        <v>0</v>
      </c>
      <c r="H43" s="69" t="n">
        <f aca="false">COUNTIFS('Outreach Tracker'!$BI$5:$BI$350,"&lt;="&amp;EOMONTH(B43,0))-COUNTIFS('Outreach Tracker'!$BI$5:$BI$350,"&lt;="&amp;EOMONTH(B43,0),'Outreach Tracker'!$BJ$5:$BJ$350,"&lt;="&amp;EOMONTH(B43,0))</f>
        <v>0</v>
      </c>
      <c r="I43" s="70" t="n">
        <f aca="false">IFERROR(D43/C43,0)</f>
        <v>0</v>
      </c>
    </row>
    <row r="44" customFormat="false" ht="15" hidden="false" customHeight="true" outlineLevel="0" collapsed="false">
      <c r="B44" s="68" t="n">
        <f aca="false">EDATE($C$3,13)</f>
        <v>46235</v>
      </c>
      <c r="C44" s="69" t="n">
        <f aca="false">COUNTIFS('Outreach Tracker'!$M$5:$M$350,"&gt;="&amp;B44,'Outreach Tracker'!$M$5:$M$350,"&lt;="&amp;EOMONTH(B44,0))</f>
        <v>0</v>
      </c>
      <c r="D44" s="69" t="n">
        <f aca="false">COUNTIFS('Outreach Tracker'!$BI$5:$BI$350,"&gt;="&amp;B44,'Outreach Tracker'!$BI$5:$BI$350,"&lt;="&amp;EOMONTH(B44,0))</f>
        <v>0</v>
      </c>
      <c r="E44" s="69" t="n">
        <f aca="false">COUNTIFS('Outreach Tracker'!$BJ$5:$BJ$350,"&gt;="&amp;B44,'Outreach Tracker'!$BJ$5:$BJ$350,"&lt;="&amp;EOMONTH(B44,0),'Outreach Tracker'!$BI$5:$BI$350,"&lt;&gt;",'Outreach Tracker'!$BL$5:$BL$350,"Closed - Disenrolled")</f>
        <v>0</v>
      </c>
      <c r="F44" s="69" t="n">
        <f aca="false">COUNTIFS('Outreach Tracker'!$BJ$5:$BJ$350,"&gt;="&amp;B44,'Outreach Tracker'!$BJ$5:$BJ$350,"&lt;="&amp;EOMONTH(B44,0),'Outreach Tracker'!$BI$5:$BI$350,"&lt;&gt;",'Outreach Tracker'!$BL$5:$BL$350,"Closed - Completed")</f>
        <v>0</v>
      </c>
      <c r="G44" s="69" t="n">
        <f aca="false">COUNTIFS('Outreach Tracker'!$BJ$5:$BJ$350,"&gt;="&amp;B44,'Outreach Tracker'!$BJ$5:$BJ$350,"&lt;="&amp;EOMONTH(B44,0),'Outreach Tracker'!$BI$5:$BI$350,"&lt;&gt;")-E44-F44</f>
        <v>0</v>
      </c>
      <c r="H44" s="69" t="n">
        <f aca="false">COUNTIFS('Outreach Tracker'!$BI$5:$BI$350,"&lt;="&amp;EOMONTH(B44,0))-COUNTIFS('Outreach Tracker'!$BI$5:$BI$350,"&lt;="&amp;EOMONTH(B44,0),'Outreach Tracker'!$BJ$5:$BJ$350,"&lt;="&amp;EOMONTH(B44,0))</f>
        <v>0</v>
      </c>
      <c r="I44" s="70" t="n">
        <f aca="false">IFERROR(D44/C44,0)</f>
        <v>0</v>
      </c>
    </row>
    <row r="45" customFormat="false" ht="15" hidden="false" customHeight="true" outlineLevel="0" collapsed="false">
      <c r="B45" s="68" t="n">
        <f aca="false">EDATE($C$3,14)</f>
        <v>46266</v>
      </c>
      <c r="C45" s="69" t="n">
        <f aca="false">COUNTIFS('Outreach Tracker'!$M$5:$M$350,"&gt;="&amp;B45,'Outreach Tracker'!$M$5:$M$350,"&lt;="&amp;EOMONTH(B45,0))</f>
        <v>0</v>
      </c>
      <c r="D45" s="69" t="n">
        <f aca="false">COUNTIFS('Outreach Tracker'!$BI$5:$BI$350,"&gt;="&amp;B45,'Outreach Tracker'!$BI$5:$BI$350,"&lt;="&amp;EOMONTH(B45,0))</f>
        <v>0</v>
      </c>
      <c r="E45" s="69" t="n">
        <f aca="false">COUNTIFS('Outreach Tracker'!$BJ$5:$BJ$350,"&gt;="&amp;B45,'Outreach Tracker'!$BJ$5:$BJ$350,"&lt;="&amp;EOMONTH(B45,0),'Outreach Tracker'!$BI$5:$BI$350,"&lt;&gt;",'Outreach Tracker'!$BL$5:$BL$350,"Closed - Disenrolled")</f>
        <v>0</v>
      </c>
      <c r="F45" s="69" t="n">
        <f aca="false">COUNTIFS('Outreach Tracker'!$BJ$5:$BJ$350,"&gt;="&amp;B45,'Outreach Tracker'!$BJ$5:$BJ$350,"&lt;="&amp;EOMONTH(B45,0),'Outreach Tracker'!$BI$5:$BI$350,"&lt;&gt;",'Outreach Tracker'!$BL$5:$BL$350,"Closed - Completed")</f>
        <v>0</v>
      </c>
      <c r="G45" s="69" t="n">
        <f aca="false">COUNTIFS('Outreach Tracker'!$BJ$5:$BJ$350,"&gt;="&amp;B45,'Outreach Tracker'!$BJ$5:$BJ$350,"&lt;="&amp;EOMONTH(B45,0),'Outreach Tracker'!$BI$5:$BI$350,"&lt;&gt;")-E45-F45</f>
        <v>0</v>
      </c>
      <c r="H45" s="69" t="n">
        <f aca="false">COUNTIFS('Outreach Tracker'!$BI$5:$BI$350,"&lt;="&amp;EOMONTH(B45,0))-COUNTIFS('Outreach Tracker'!$BI$5:$BI$350,"&lt;="&amp;EOMONTH(B45,0),'Outreach Tracker'!$BJ$5:$BJ$350,"&lt;="&amp;EOMONTH(B45,0))</f>
        <v>0</v>
      </c>
      <c r="I45" s="70" t="n">
        <f aca="false">IFERROR(D45/C45,0)</f>
        <v>0</v>
      </c>
    </row>
    <row r="46" customFormat="false" ht="15" hidden="false" customHeight="true" outlineLevel="0" collapsed="false">
      <c r="B46" s="68" t="n">
        <f aca="false">EDATE($C$3,15)</f>
        <v>46296</v>
      </c>
      <c r="C46" s="69" t="n">
        <f aca="false">COUNTIFS('Outreach Tracker'!$M$5:$M$350,"&gt;="&amp;B46,'Outreach Tracker'!$M$5:$M$350,"&lt;="&amp;EOMONTH(B46,0))</f>
        <v>0</v>
      </c>
      <c r="D46" s="69" t="n">
        <f aca="false">COUNTIFS('Outreach Tracker'!$BI$5:$BI$350,"&gt;="&amp;B46,'Outreach Tracker'!$BI$5:$BI$350,"&lt;="&amp;EOMONTH(B46,0))</f>
        <v>0</v>
      </c>
      <c r="E46" s="69" t="n">
        <f aca="false">COUNTIFS('Outreach Tracker'!$BJ$5:$BJ$350,"&gt;="&amp;B46,'Outreach Tracker'!$BJ$5:$BJ$350,"&lt;="&amp;EOMONTH(B46,0),'Outreach Tracker'!$BI$5:$BI$350,"&lt;&gt;",'Outreach Tracker'!$BL$5:$BL$350,"Closed - Disenrolled")</f>
        <v>0</v>
      </c>
      <c r="F46" s="69" t="n">
        <f aca="false">COUNTIFS('Outreach Tracker'!$BJ$5:$BJ$350,"&gt;="&amp;B46,'Outreach Tracker'!$BJ$5:$BJ$350,"&lt;="&amp;EOMONTH(B46,0),'Outreach Tracker'!$BI$5:$BI$350,"&lt;&gt;",'Outreach Tracker'!$BL$5:$BL$350,"Closed - Completed")</f>
        <v>0</v>
      </c>
      <c r="G46" s="69" t="n">
        <f aca="false">COUNTIFS('Outreach Tracker'!$BJ$5:$BJ$350,"&gt;="&amp;B46,'Outreach Tracker'!$BJ$5:$BJ$350,"&lt;="&amp;EOMONTH(B46,0),'Outreach Tracker'!$BI$5:$BI$350,"&lt;&gt;")-E46-F46</f>
        <v>0</v>
      </c>
      <c r="H46" s="69" t="n">
        <f aca="false">COUNTIFS('Outreach Tracker'!$BI$5:$BI$350,"&lt;="&amp;EOMONTH(B46,0))-COUNTIFS('Outreach Tracker'!$BI$5:$BI$350,"&lt;="&amp;EOMONTH(B46,0),'Outreach Tracker'!$BJ$5:$BJ$350,"&lt;="&amp;EOMONTH(B46,0))</f>
        <v>0</v>
      </c>
      <c r="I46" s="70" t="n">
        <f aca="false">IFERROR(D46/C46,0)</f>
        <v>0</v>
      </c>
    </row>
    <row r="47" customFormat="false" ht="15" hidden="false" customHeight="true" outlineLevel="0" collapsed="false">
      <c r="B47" s="68" t="n">
        <f aca="false">EDATE($C$3,16)</f>
        <v>46327</v>
      </c>
      <c r="C47" s="69" t="n">
        <f aca="false">COUNTIFS('Outreach Tracker'!$M$5:$M$350,"&gt;="&amp;B47,'Outreach Tracker'!$M$5:$M$350,"&lt;="&amp;EOMONTH(B47,0))</f>
        <v>0</v>
      </c>
      <c r="D47" s="69" t="n">
        <f aca="false">COUNTIFS('Outreach Tracker'!$BI$5:$BI$350,"&gt;="&amp;B47,'Outreach Tracker'!$BI$5:$BI$350,"&lt;="&amp;EOMONTH(B47,0))</f>
        <v>0</v>
      </c>
      <c r="E47" s="69" t="n">
        <f aca="false">COUNTIFS('Outreach Tracker'!$BJ$5:$BJ$350,"&gt;="&amp;B47,'Outreach Tracker'!$BJ$5:$BJ$350,"&lt;="&amp;EOMONTH(B47,0),'Outreach Tracker'!$BI$5:$BI$350,"&lt;&gt;",'Outreach Tracker'!$BL$5:$BL$350,"Closed - Disenrolled")</f>
        <v>0</v>
      </c>
      <c r="F47" s="69" t="n">
        <f aca="false">COUNTIFS('Outreach Tracker'!$BJ$5:$BJ$350,"&gt;="&amp;B47,'Outreach Tracker'!$BJ$5:$BJ$350,"&lt;="&amp;EOMONTH(B47,0),'Outreach Tracker'!$BI$5:$BI$350,"&lt;&gt;",'Outreach Tracker'!$BL$5:$BL$350,"Closed - Completed")</f>
        <v>0</v>
      </c>
      <c r="G47" s="69" t="n">
        <f aca="false">COUNTIFS('Outreach Tracker'!$BJ$5:$BJ$350,"&gt;="&amp;B47,'Outreach Tracker'!$BJ$5:$BJ$350,"&lt;="&amp;EOMONTH(B47,0),'Outreach Tracker'!$BI$5:$BI$350,"&lt;&gt;")-E47-F47</f>
        <v>0</v>
      </c>
      <c r="H47" s="69" t="n">
        <f aca="false">COUNTIFS('Outreach Tracker'!$BI$5:$BI$350,"&lt;="&amp;EOMONTH(B47,0))-COUNTIFS('Outreach Tracker'!$BI$5:$BI$350,"&lt;="&amp;EOMONTH(B47,0),'Outreach Tracker'!$BJ$5:$BJ$350,"&lt;="&amp;EOMONTH(B47,0))</f>
        <v>0</v>
      </c>
      <c r="I47" s="70" t="n">
        <f aca="false">IFERROR(D47/C47,0)</f>
        <v>0</v>
      </c>
    </row>
    <row r="48" customFormat="false" ht="15" hidden="false" customHeight="true" outlineLevel="0" collapsed="false">
      <c r="B48" s="68" t="n">
        <f aca="false">EDATE($C$3,17)</f>
        <v>46357</v>
      </c>
      <c r="C48" s="69" t="n">
        <f aca="false">COUNTIFS('Outreach Tracker'!$M$5:$M$350,"&gt;="&amp;B48,'Outreach Tracker'!$M$5:$M$350,"&lt;="&amp;EOMONTH(B48,0))</f>
        <v>0</v>
      </c>
      <c r="D48" s="69" t="n">
        <f aca="false">COUNTIFS('Outreach Tracker'!$BI$5:$BI$350,"&gt;="&amp;B48,'Outreach Tracker'!$BI$5:$BI$350,"&lt;="&amp;EOMONTH(B48,0))</f>
        <v>0</v>
      </c>
      <c r="E48" s="69" t="n">
        <f aca="false">COUNTIFS('Outreach Tracker'!$BJ$5:$BJ$350,"&gt;="&amp;B48,'Outreach Tracker'!$BJ$5:$BJ$350,"&lt;="&amp;EOMONTH(B48,0),'Outreach Tracker'!$BI$5:$BI$350,"&lt;&gt;",'Outreach Tracker'!$BL$5:$BL$350,"Closed - Disenrolled")</f>
        <v>0</v>
      </c>
      <c r="F48" s="69" t="n">
        <f aca="false">COUNTIFS('Outreach Tracker'!$BJ$5:$BJ$350,"&gt;="&amp;B48,'Outreach Tracker'!$BJ$5:$BJ$350,"&lt;="&amp;EOMONTH(B48,0),'Outreach Tracker'!$BI$5:$BI$350,"&lt;&gt;",'Outreach Tracker'!$BL$5:$BL$350,"Closed - Completed")</f>
        <v>0</v>
      </c>
      <c r="G48" s="69" t="n">
        <f aca="false">COUNTIFS('Outreach Tracker'!$BJ$5:$BJ$350,"&gt;="&amp;B48,'Outreach Tracker'!$BJ$5:$BJ$350,"&lt;="&amp;EOMONTH(B48,0),'Outreach Tracker'!$BI$5:$BI$350,"&lt;&gt;")-E48-F48</f>
        <v>0</v>
      </c>
      <c r="H48" s="69" t="n">
        <f aca="false">COUNTIFS('Outreach Tracker'!$BI$5:$BI$350,"&lt;="&amp;EOMONTH(B48,0))-COUNTIFS('Outreach Tracker'!$BI$5:$BI$350,"&lt;="&amp;EOMONTH(B48,0),'Outreach Tracker'!$BJ$5:$BJ$350,"&lt;="&amp;EOMONTH(B48,0))</f>
        <v>0</v>
      </c>
      <c r="I48" s="70" t="n">
        <f aca="false">IFERROR(D48/C48,0)</f>
        <v>0</v>
      </c>
    </row>
    <row r="49" customFormat="false" ht="15" hidden="false" customHeight="true" outlineLevel="0" collapsed="false">
      <c r="B49" s="68" t="n">
        <f aca="false">EDATE($C$3,18)</f>
        <v>46388</v>
      </c>
      <c r="C49" s="69" t="n">
        <f aca="false">COUNTIFS('Outreach Tracker'!$M$5:$M$350,"&gt;="&amp;B49,'Outreach Tracker'!$M$5:$M$350,"&lt;="&amp;EOMONTH(B49,0))</f>
        <v>0</v>
      </c>
      <c r="D49" s="69" t="n">
        <f aca="false">COUNTIFS('Outreach Tracker'!$BI$5:$BI$350,"&gt;="&amp;B49,'Outreach Tracker'!$BI$5:$BI$350,"&lt;="&amp;EOMONTH(B49,0))</f>
        <v>0</v>
      </c>
      <c r="E49" s="69" t="n">
        <f aca="false">COUNTIFS('Outreach Tracker'!$BJ$5:$BJ$350,"&gt;="&amp;B49,'Outreach Tracker'!$BJ$5:$BJ$350,"&lt;="&amp;EOMONTH(B49,0),'Outreach Tracker'!$BI$5:$BI$350,"&lt;&gt;",'Outreach Tracker'!$BL$5:$BL$350,"Closed - Disenrolled")</f>
        <v>0</v>
      </c>
      <c r="F49" s="69" t="n">
        <f aca="false">COUNTIFS('Outreach Tracker'!$BJ$5:$BJ$350,"&gt;="&amp;B49,'Outreach Tracker'!$BJ$5:$BJ$350,"&lt;="&amp;EOMONTH(B49,0),'Outreach Tracker'!$BI$5:$BI$350,"&lt;&gt;",'Outreach Tracker'!$BL$5:$BL$350,"Closed - Completed")</f>
        <v>0</v>
      </c>
      <c r="G49" s="69" t="n">
        <f aca="false">COUNTIFS('Outreach Tracker'!$BJ$5:$BJ$350,"&gt;="&amp;B49,'Outreach Tracker'!$BJ$5:$BJ$350,"&lt;="&amp;EOMONTH(B49,0),'Outreach Tracker'!$BI$5:$BI$350,"&lt;&gt;")-E49-F49</f>
        <v>0</v>
      </c>
      <c r="H49" s="69" t="n">
        <f aca="false">COUNTIFS('Outreach Tracker'!$BI$5:$BI$350,"&lt;="&amp;EOMONTH(B49,0))-COUNTIFS('Outreach Tracker'!$BI$5:$BI$350,"&lt;="&amp;EOMONTH(B49,0),'Outreach Tracker'!$BJ$5:$BJ$350,"&lt;="&amp;EOMONTH(B49,0))</f>
        <v>0</v>
      </c>
      <c r="I49" s="70" t="n">
        <f aca="false">IFERROR(D49/C49,0)</f>
        <v>0</v>
      </c>
    </row>
    <row r="50" customFormat="false" ht="15" hidden="false" customHeight="true" outlineLevel="0" collapsed="false">
      <c r="B50" s="68" t="n">
        <f aca="false">EDATE($C$3,19)</f>
        <v>46419</v>
      </c>
      <c r="C50" s="69" t="n">
        <f aca="false">COUNTIFS('Outreach Tracker'!$M$5:$M$350,"&gt;="&amp;B50,'Outreach Tracker'!$M$5:$M$350,"&lt;="&amp;EOMONTH(B50,0))</f>
        <v>0</v>
      </c>
      <c r="D50" s="69" t="n">
        <f aca="false">COUNTIFS('Outreach Tracker'!$BI$5:$BI$350,"&gt;="&amp;B50,'Outreach Tracker'!$BI$5:$BI$350,"&lt;="&amp;EOMONTH(B50,0))</f>
        <v>0</v>
      </c>
      <c r="E50" s="69" t="n">
        <f aca="false">COUNTIFS('Outreach Tracker'!$BJ$5:$BJ$350,"&gt;="&amp;B50,'Outreach Tracker'!$BJ$5:$BJ$350,"&lt;="&amp;EOMONTH(B50,0),'Outreach Tracker'!$BI$5:$BI$350,"&lt;&gt;",'Outreach Tracker'!$BL$5:$BL$350,"Closed - Disenrolled")</f>
        <v>0</v>
      </c>
      <c r="F50" s="69" t="n">
        <f aca="false">COUNTIFS('Outreach Tracker'!$BJ$5:$BJ$350,"&gt;="&amp;B50,'Outreach Tracker'!$BJ$5:$BJ$350,"&lt;="&amp;EOMONTH(B50,0),'Outreach Tracker'!$BI$5:$BI$350,"&lt;&gt;",'Outreach Tracker'!$BL$5:$BL$350,"Closed - Completed")</f>
        <v>0</v>
      </c>
      <c r="G50" s="69" t="n">
        <f aca="false">COUNTIFS('Outreach Tracker'!$BJ$5:$BJ$350,"&gt;="&amp;B50,'Outreach Tracker'!$BJ$5:$BJ$350,"&lt;="&amp;EOMONTH(B50,0),'Outreach Tracker'!$BI$5:$BI$350,"&lt;&gt;")-E50-F50</f>
        <v>0</v>
      </c>
      <c r="H50" s="69" t="n">
        <f aca="false">COUNTIFS('Outreach Tracker'!$BI$5:$BI$350,"&lt;="&amp;EOMONTH(B50,0))-COUNTIFS('Outreach Tracker'!$BI$5:$BI$350,"&lt;="&amp;EOMONTH(B50,0),'Outreach Tracker'!$BJ$5:$BJ$350,"&lt;="&amp;EOMONTH(B50,0))</f>
        <v>0</v>
      </c>
      <c r="I50" s="70" t="n">
        <f aca="false">IFERROR(D50/C50,0)</f>
        <v>0</v>
      </c>
    </row>
    <row r="51" customFormat="false" ht="15" hidden="false" customHeight="true" outlineLevel="0" collapsed="false">
      <c r="B51" s="68" t="n">
        <f aca="false">EDATE($C$3,20)</f>
        <v>46447</v>
      </c>
      <c r="C51" s="69" t="n">
        <f aca="false">COUNTIFS('Outreach Tracker'!$M$5:$M$350,"&gt;="&amp;B51,'Outreach Tracker'!$M$5:$M$350,"&lt;="&amp;EOMONTH(B51,0))</f>
        <v>0</v>
      </c>
      <c r="D51" s="69" t="n">
        <f aca="false">COUNTIFS('Outreach Tracker'!$BI$5:$BI$350,"&gt;="&amp;B51,'Outreach Tracker'!$BI$5:$BI$350,"&lt;="&amp;EOMONTH(B51,0))</f>
        <v>0</v>
      </c>
      <c r="E51" s="69" t="n">
        <f aca="false">COUNTIFS('Outreach Tracker'!$BJ$5:$BJ$350,"&gt;="&amp;B51,'Outreach Tracker'!$BJ$5:$BJ$350,"&lt;="&amp;EOMONTH(B51,0),'Outreach Tracker'!$BI$5:$BI$350,"&lt;&gt;",'Outreach Tracker'!$BL$5:$BL$350,"Closed - Disenrolled")</f>
        <v>0</v>
      </c>
      <c r="F51" s="69" t="n">
        <f aca="false">COUNTIFS('Outreach Tracker'!$BJ$5:$BJ$350,"&gt;="&amp;B51,'Outreach Tracker'!$BJ$5:$BJ$350,"&lt;="&amp;EOMONTH(B51,0),'Outreach Tracker'!$BI$5:$BI$350,"&lt;&gt;",'Outreach Tracker'!$BL$5:$BL$350,"Closed - Completed")</f>
        <v>0</v>
      </c>
      <c r="G51" s="69" t="n">
        <f aca="false">COUNTIFS('Outreach Tracker'!$BJ$5:$BJ$350,"&gt;="&amp;B51,'Outreach Tracker'!$BJ$5:$BJ$350,"&lt;="&amp;EOMONTH(B51,0),'Outreach Tracker'!$BI$5:$BI$350,"&lt;&gt;")-E51-F51</f>
        <v>0</v>
      </c>
      <c r="H51" s="69" t="n">
        <f aca="false">COUNTIFS('Outreach Tracker'!$BI$5:$BI$350,"&lt;="&amp;EOMONTH(B51,0))-COUNTIFS('Outreach Tracker'!$BI$5:$BI$350,"&lt;="&amp;EOMONTH(B51,0),'Outreach Tracker'!$BJ$5:$BJ$350,"&lt;="&amp;EOMONTH(B51,0))</f>
        <v>0</v>
      </c>
      <c r="I51" s="70" t="n">
        <f aca="false">IFERROR(D51/C51,0)</f>
        <v>0</v>
      </c>
    </row>
    <row r="52" customFormat="false" ht="15" hidden="false" customHeight="true" outlineLevel="0" collapsed="false">
      <c r="B52" s="68" t="n">
        <f aca="false">EDATE($C$3,21)</f>
        <v>46478</v>
      </c>
      <c r="C52" s="69" t="n">
        <f aca="false">COUNTIFS('Outreach Tracker'!$M$5:$M$350,"&gt;="&amp;B52,'Outreach Tracker'!$M$5:$M$350,"&lt;="&amp;EOMONTH(B52,0))</f>
        <v>0</v>
      </c>
      <c r="D52" s="69" t="n">
        <f aca="false">COUNTIFS('Outreach Tracker'!$BI$5:$BI$350,"&gt;="&amp;B52,'Outreach Tracker'!$BI$5:$BI$350,"&lt;="&amp;EOMONTH(B52,0))</f>
        <v>0</v>
      </c>
      <c r="E52" s="69" t="n">
        <f aca="false">COUNTIFS('Outreach Tracker'!$BJ$5:$BJ$350,"&gt;="&amp;B52,'Outreach Tracker'!$BJ$5:$BJ$350,"&lt;="&amp;EOMONTH(B52,0),'Outreach Tracker'!$BI$5:$BI$350,"&lt;&gt;",'Outreach Tracker'!$BL$5:$BL$350,"Closed - Disenrolled")</f>
        <v>0</v>
      </c>
      <c r="F52" s="69" t="n">
        <f aca="false">COUNTIFS('Outreach Tracker'!$BJ$5:$BJ$350,"&gt;="&amp;B52,'Outreach Tracker'!$BJ$5:$BJ$350,"&lt;="&amp;EOMONTH(B52,0),'Outreach Tracker'!$BI$5:$BI$350,"&lt;&gt;",'Outreach Tracker'!$BL$5:$BL$350,"Closed - Completed")</f>
        <v>0</v>
      </c>
      <c r="G52" s="69" t="n">
        <f aca="false">COUNTIFS('Outreach Tracker'!$BJ$5:$BJ$350,"&gt;="&amp;B52,'Outreach Tracker'!$BJ$5:$BJ$350,"&lt;="&amp;EOMONTH(B52,0),'Outreach Tracker'!$BI$5:$BI$350,"&lt;&gt;")-E52-F52</f>
        <v>0</v>
      </c>
      <c r="H52" s="69" t="n">
        <f aca="false">COUNTIFS('Outreach Tracker'!$BI$5:$BI$350,"&lt;="&amp;EOMONTH(B52,0))-COUNTIFS('Outreach Tracker'!$BI$5:$BI$350,"&lt;="&amp;EOMONTH(B52,0),'Outreach Tracker'!$BJ$5:$BJ$350,"&lt;="&amp;EOMONTH(B52,0))</f>
        <v>0</v>
      </c>
      <c r="I52" s="70" t="n">
        <f aca="false">IFERROR(D52/C52,0)</f>
        <v>0</v>
      </c>
    </row>
    <row r="53" customFormat="false" ht="15" hidden="false" customHeight="true" outlineLevel="0" collapsed="false">
      <c r="B53" s="68" t="n">
        <f aca="false">EDATE($C$3,22)</f>
        <v>46508</v>
      </c>
      <c r="C53" s="69" t="n">
        <f aca="false">COUNTIFS('Outreach Tracker'!$M$5:$M$350,"&gt;="&amp;B53,'Outreach Tracker'!$M$5:$M$350,"&lt;="&amp;EOMONTH(B53,0))</f>
        <v>0</v>
      </c>
      <c r="D53" s="69" t="n">
        <f aca="false">COUNTIFS('Outreach Tracker'!$BI$5:$BI$350,"&gt;="&amp;B53,'Outreach Tracker'!$BI$5:$BI$350,"&lt;="&amp;EOMONTH(B53,0))</f>
        <v>0</v>
      </c>
      <c r="E53" s="69" t="n">
        <f aca="false">COUNTIFS('Outreach Tracker'!$BJ$5:$BJ$350,"&gt;="&amp;B53,'Outreach Tracker'!$BJ$5:$BJ$350,"&lt;="&amp;EOMONTH(B53,0),'Outreach Tracker'!$BI$5:$BI$350,"&lt;&gt;",'Outreach Tracker'!$BL$5:$BL$350,"Closed - Disenrolled")</f>
        <v>0</v>
      </c>
      <c r="F53" s="69" t="n">
        <f aca="false">COUNTIFS('Outreach Tracker'!$BJ$5:$BJ$350,"&gt;="&amp;B53,'Outreach Tracker'!$BJ$5:$BJ$350,"&lt;="&amp;EOMONTH(B53,0),'Outreach Tracker'!$BI$5:$BI$350,"&lt;&gt;",'Outreach Tracker'!$BL$5:$BL$350,"Closed - Completed")</f>
        <v>0</v>
      </c>
      <c r="G53" s="69" t="n">
        <f aca="false">COUNTIFS('Outreach Tracker'!$BJ$5:$BJ$350,"&gt;="&amp;B53,'Outreach Tracker'!$BJ$5:$BJ$350,"&lt;="&amp;EOMONTH(B53,0),'Outreach Tracker'!$BI$5:$BI$350,"&lt;&gt;")-E53-F53</f>
        <v>0</v>
      </c>
      <c r="H53" s="69" t="n">
        <f aca="false">COUNTIFS('Outreach Tracker'!$BI$5:$BI$350,"&lt;="&amp;EOMONTH(B53,0))-COUNTIFS('Outreach Tracker'!$BI$5:$BI$350,"&lt;="&amp;EOMONTH(B53,0),'Outreach Tracker'!$BJ$5:$BJ$350,"&lt;="&amp;EOMONTH(B53,0))</f>
        <v>0</v>
      </c>
      <c r="I53" s="70" t="n">
        <f aca="false">IFERROR(D53/C53,0)</f>
        <v>0</v>
      </c>
    </row>
    <row r="54" customFormat="false" ht="15" hidden="false" customHeight="true" outlineLevel="0" collapsed="false">
      <c r="B54" s="68" t="n">
        <f aca="false">EDATE($C$3,23)</f>
        <v>46539</v>
      </c>
      <c r="C54" s="69" t="n">
        <f aca="false">COUNTIFS('Outreach Tracker'!$M$5:$M$350,"&gt;="&amp;B54,'Outreach Tracker'!$M$5:$M$350,"&lt;="&amp;EOMONTH(B54,0))</f>
        <v>0</v>
      </c>
      <c r="D54" s="69" t="n">
        <f aca="false">COUNTIFS('Outreach Tracker'!$BI$5:$BI$350,"&gt;="&amp;B54,'Outreach Tracker'!$BI$5:$BI$350,"&lt;="&amp;EOMONTH(B54,0))</f>
        <v>0</v>
      </c>
      <c r="E54" s="69" t="n">
        <f aca="false">COUNTIFS('Outreach Tracker'!$BJ$5:$BJ$350,"&gt;="&amp;B54,'Outreach Tracker'!$BJ$5:$BJ$350,"&lt;="&amp;EOMONTH(B54,0),'Outreach Tracker'!$BI$5:$BI$350,"&lt;&gt;",'Outreach Tracker'!$BL$5:$BL$350,"Closed - Disenrolled")</f>
        <v>0</v>
      </c>
      <c r="F54" s="69" t="n">
        <f aca="false">COUNTIFS('Outreach Tracker'!$BJ$5:$BJ$350,"&gt;="&amp;B54,'Outreach Tracker'!$BJ$5:$BJ$350,"&lt;="&amp;EOMONTH(B54,0),'Outreach Tracker'!$BI$5:$BI$350,"&lt;&gt;",'Outreach Tracker'!$BL$5:$BL$350,"Closed - Completed")</f>
        <v>0</v>
      </c>
      <c r="G54" s="69" t="n">
        <f aca="false">COUNTIFS('Outreach Tracker'!$BJ$5:$BJ$350,"&gt;="&amp;B54,'Outreach Tracker'!$BJ$5:$BJ$350,"&lt;="&amp;EOMONTH(B54,0),'Outreach Tracker'!$BI$5:$BI$350,"&lt;&gt;")-E54-F54</f>
        <v>0</v>
      </c>
      <c r="H54" s="69" t="n">
        <f aca="false">COUNTIFS('Outreach Tracker'!$BI$5:$BI$350,"&lt;="&amp;EOMONTH(B54,0))-COUNTIFS('Outreach Tracker'!$BI$5:$BI$350,"&lt;="&amp;EOMONTH(B54,0),'Outreach Tracker'!$BJ$5:$BJ$350,"&lt;="&amp;EOMONTH(B54,0))</f>
        <v>0</v>
      </c>
      <c r="I54" s="70" t="n">
        <f aca="false">IFERROR(D54/C54,0)</f>
        <v>0</v>
      </c>
    </row>
    <row r="55" customFormat="false" ht="15" hidden="false" customHeight="true" outlineLevel="0" collapsed="false">
      <c r="B55" s="71" t="s">
        <v>284</v>
      </c>
      <c r="C55" s="72" t="n">
        <f aca="false">SUM(C31:C54)</f>
        <v>0</v>
      </c>
      <c r="D55" s="72" t="n">
        <f aca="false">SUM(D31:D54)</f>
        <v>0</v>
      </c>
      <c r="E55" s="72" t="n">
        <f aca="false">SUM(E31:E54)</f>
        <v>0</v>
      </c>
      <c r="F55" s="72" t="n">
        <f aca="false">SUM(F31:F54)</f>
        <v>0</v>
      </c>
      <c r="G55" s="72" t="n">
        <f aca="false">SUM(G31:G54)</f>
        <v>0</v>
      </c>
      <c r="H55" s="72"/>
      <c r="I55" s="73" t="n">
        <f aca="false">IFERROR(D55/C55,0)</f>
        <v>0</v>
      </c>
    </row>
    <row r="56" customFormat="false" ht="15" hidden="false" customHeight="true" outlineLevel="0" collapsed="false"/>
    <row r="57" customFormat="false" ht="15" hidden="false" customHeight="true" outlineLevel="0" collapsed="false">
      <c r="B57" s="3" t="s">
        <v>285</v>
      </c>
    </row>
    <row r="58" customFormat="false" ht="29.25" hidden="false" customHeight="true" outlineLevel="0" collapsed="false">
      <c r="B58" s="39" t="s">
        <v>245</v>
      </c>
      <c r="C58" s="39" t="s">
        <v>286</v>
      </c>
      <c r="D58" s="39" t="s">
        <v>77</v>
      </c>
      <c r="E58" s="39" t="s">
        <v>79</v>
      </c>
      <c r="F58" s="39" t="s">
        <v>287</v>
      </c>
    </row>
    <row r="59" customFormat="false" ht="15" hidden="false" customHeight="true" outlineLevel="0" collapsed="false">
      <c r="B59" s="74" t="str">
        <f aca="false">IF(Setup!B9="","",Setup!B9)</f>
        <v>Maria Garcia</v>
      </c>
      <c r="C59" s="75" t="n">
        <f aca="false">IF(B59="","",COUNTIF('Outreach Tracker'!$D$5:$D$350,B59))</f>
        <v>1</v>
      </c>
      <c r="D59" s="75" t="n">
        <f aca="false">IF(B59="","",SUMPRODUCT(('Outreach Tracker'!$D$5:$D$350=B59)*((('Outreach Tracker'!$BI$5:$BI$350&lt;&gt;"")+('Outreach Tracker'!$BL$5:$BL$350="Enrolled")+('Outreach Tracker'!$BL$5:$BL$350="Closed - Completed"))&gt;0)))</f>
        <v>0</v>
      </c>
      <c r="E59" s="76" t="n">
        <f aca="false">IF(B59="","",IFERROR(D59/(C59-COUNTIFS('Outreach Tracker'!$D$5:$D$350,B59,'Outreach Tracker'!$BL$5:$BL$350,"Open - Not Yet Contacted")-COUNTIFS('Outreach Tracker'!$D$5:$D$350,B59,'Outreach Tracker'!$BL$5:$BL$350,"Closed - Ineligible")-COUNTIFS('Outreach Tracker'!$D$5:$D$350,B59,'Outreach Tracker'!$E$5:$E$350,"")-COUNTIFS('Outreach Tracker'!$D$5:$D$350,B59,'Outreach Tracker'!$BL$5:$BL$350,"Unmapped")),""))</f>
        <v>0</v>
      </c>
      <c r="F59" s="77" t="n">
        <f aca="false">IF(B59="","",IFERROR(AVERAGEIFS('Outreach Tracker'!$BF$5:$BF$350,'Outreach Tracker'!$D$5:$D$350,B59,'Outreach Tracker'!$BF$5:$BF$350,"&gt;0"),""))</f>
        <v>3</v>
      </c>
    </row>
    <row r="60" customFormat="false" ht="15" hidden="false" customHeight="true" outlineLevel="0" collapsed="false">
      <c r="B60" s="74" t="str">
        <f aca="false">IF(Setup!B10="","",Setup!B10)</f>
        <v/>
      </c>
      <c r="C60" s="75" t="str">
        <f aca="false">IF(B60="","",COUNTIF('Outreach Tracker'!$D$5:$D$350,B60))</f>
        <v/>
      </c>
      <c r="D60" s="75" t="str">
        <f aca="false">IF(B60="","",SUMPRODUCT(('Outreach Tracker'!$D$5:$D$350=B60)*((('Outreach Tracker'!$BI$5:$BI$350&lt;&gt;"")+('Outreach Tracker'!$BL$5:$BL$350="Enrolled")+('Outreach Tracker'!$BL$5:$BL$350="Closed - Completed"))&gt;0)))</f>
        <v/>
      </c>
      <c r="E60" s="76" t="str">
        <f aca="false">IF(B60="","",IFERROR(D60/(C60-COUNTIFS('Outreach Tracker'!$D$5:$D$350,B60,'Outreach Tracker'!$BL$5:$BL$350,"Open - Not Yet Contacted")-COUNTIFS('Outreach Tracker'!$D$5:$D$350,B60,'Outreach Tracker'!$BL$5:$BL$350,"Closed - Ineligible")-COUNTIFS('Outreach Tracker'!$D$5:$D$350,B60,'Outreach Tracker'!$E$5:$E$350,"")-COUNTIFS('Outreach Tracker'!$D$5:$D$350,B60,'Outreach Tracker'!$BL$5:$BL$350,"Unmapped")),""))</f>
        <v/>
      </c>
      <c r="F60" s="77" t="str">
        <f aca="false">IF(B60="","",IFERROR(AVERAGEIFS('Outreach Tracker'!$BF$5:$BF$350,'Outreach Tracker'!$D$5:$D$350,B60,'Outreach Tracker'!$BF$5:$BF$350,"&gt;0"),""))</f>
        <v/>
      </c>
    </row>
    <row r="61" customFormat="false" ht="15" hidden="false" customHeight="true" outlineLevel="0" collapsed="false">
      <c r="B61" s="74" t="str">
        <f aca="false">IF(Setup!B11="","",Setup!B11)</f>
        <v/>
      </c>
      <c r="C61" s="75" t="str">
        <f aca="false">IF(B61="","",COUNTIF('Outreach Tracker'!$D$5:$D$350,B61))</f>
        <v/>
      </c>
      <c r="D61" s="75" t="str">
        <f aca="false">IF(B61="","",SUMPRODUCT(('Outreach Tracker'!$D$5:$D$350=B61)*((('Outreach Tracker'!$BI$5:$BI$350&lt;&gt;"")+('Outreach Tracker'!$BL$5:$BL$350="Enrolled")+('Outreach Tracker'!$BL$5:$BL$350="Closed - Completed"))&gt;0)))</f>
        <v/>
      </c>
      <c r="E61" s="76" t="str">
        <f aca="false">IF(B61="","",IFERROR(D61/(C61-COUNTIFS('Outreach Tracker'!$D$5:$D$350,B61,'Outreach Tracker'!$BL$5:$BL$350,"Open - Not Yet Contacted")-COUNTIFS('Outreach Tracker'!$D$5:$D$350,B61,'Outreach Tracker'!$BL$5:$BL$350,"Closed - Ineligible")-COUNTIFS('Outreach Tracker'!$D$5:$D$350,B61,'Outreach Tracker'!$E$5:$E$350,"")-COUNTIFS('Outreach Tracker'!$D$5:$D$350,B61,'Outreach Tracker'!$BL$5:$BL$350,"Unmapped")),""))</f>
        <v/>
      </c>
      <c r="F61" s="77" t="str">
        <f aca="false">IF(B61="","",IFERROR(AVERAGEIFS('Outreach Tracker'!$BF$5:$BF$350,'Outreach Tracker'!$D$5:$D$350,B61,'Outreach Tracker'!$BF$5:$BF$350,"&gt;0"),""))</f>
        <v/>
      </c>
    </row>
    <row r="62" customFormat="false" ht="15" hidden="false" customHeight="true" outlineLevel="0" collapsed="false">
      <c r="B62" s="74" t="str">
        <f aca="false">IF(Setup!B12="","",Setup!B12)</f>
        <v/>
      </c>
      <c r="C62" s="75" t="str">
        <f aca="false">IF(B62="","",COUNTIF('Outreach Tracker'!$D$5:$D$350,B62))</f>
        <v/>
      </c>
      <c r="D62" s="75" t="str">
        <f aca="false">IF(B62="","",SUMPRODUCT(('Outreach Tracker'!$D$5:$D$350=B62)*((('Outreach Tracker'!$BI$5:$BI$350&lt;&gt;"")+('Outreach Tracker'!$BL$5:$BL$350="Enrolled")+('Outreach Tracker'!$BL$5:$BL$350="Closed - Completed"))&gt;0)))</f>
        <v/>
      </c>
      <c r="E62" s="76" t="str">
        <f aca="false">IF(B62="","",IFERROR(D62/(C62-COUNTIFS('Outreach Tracker'!$D$5:$D$350,B62,'Outreach Tracker'!$BL$5:$BL$350,"Open - Not Yet Contacted")-COUNTIFS('Outreach Tracker'!$D$5:$D$350,B62,'Outreach Tracker'!$BL$5:$BL$350,"Closed - Ineligible")-COUNTIFS('Outreach Tracker'!$D$5:$D$350,B62,'Outreach Tracker'!$E$5:$E$350,"")-COUNTIFS('Outreach Tracker'!$D$5:$D$350,B62,'Outreach Tracker'!$BL$5:$BL$350,"Unmapped")),""))</f>
        <v/>
      </c>
      <c r="F62" s="77" t="str">
        <f aca="false">IF(B62="","",IFERROR(AVERAGEIFS('Outreach Tracker'!$BF$5:$BF$350,'Outreach Tracker'!$D$5:$D$350,B62,'Outreach Tracker'!$BF$5:$BF$350,"&gt;0"),""))</f>
        <v/>
      </c>
    </row>
    <row r="63" customFormat="false" ht="15" hidden="false" customHeight="true" outlineLevel="0" collapsed="false">
      <c r="B63" s="74" t="str">
        <f aca="false">IF(Setup!B13="","",Setup!B13)</f>
        <v/>
      </c>
      <c r="C63" s="75" t="str">
        <f aca="false">IF(B63="","",COUNTIF('Outreach Tracker'!$D$5:$D$350,B63))</f>
        <v/>
      </c>
      <c r="D63" s="75" t="str">
        <f aca="false">IF(B63="","",SUMPRODUCT(('Outreach Tracker'!$D$5:$D$350=B63)*((('Outreach Tracker'!$BI$5:$BI$350&lt;&gt;"")+('Outreach Tracker'!$BL$5:$BL$350="Enrolled")+('Outreach Tracker'!$BL$5:$BL$350="Closed - Completed"))&gt;0)))</f>
        <v/>
      </c>
      <c r="E63" s="76" t="str">
        <f aca="false">IF(B63="","",IFERROR(D63/(C63-COUNTIFS('Outreach Tracker'!$D$5:$D$350,B63,'Outreach Tracker'!$BL$5:$BL$350,"Open - Not Yet Contacted")-COUNTIFS('Outreach Tracker'!$D$5:$D$350,B63,'Outreach Tracker'!$BL$5:$BL$350,"Closed - Ineligible")-COUNTIFS('Outreach Tracker'!$D$5:$D$350,B63,'Outreach Tracker'!$E$5:$E$350,"")-COUNTIFS('Outreach Tracker'!$D$5:$D$350,B63,'Outreach Tracker'!$BL$5:$BL$350,"Unmapped")),""))</f>
        <v/>
      </c>
      <c r="F63" s="77" t="str">
        <f aca="false">IF(B63="","",IFERROR(AVERAGEIFS('Outreach Tracker'!$BF$5:$BF$350,'Outreach Tracker'!$D$5:$D$350,B63,'Outreach Tracker'!$BF$5:$BF$350,"&gt;0"),""))</f>
        <v/>
      </c>
    </row>
    <row r="64" customFormat="false" ht="15" hidden="false" customHeight="true" outlineLevel="0" collapsed="false">
      <c r="B64" s="74" t="str">
        <f aca="false">IF(Setup!B14="","",Setup!B14)</f>
        <v/>
      </c>
      <c r="C64" s="75" t="str">
        <f aca="false">IF(B64="","",COUNTIF('Outreach Tracker'!$D$5:$D$350,B64))</f>
        <v/>
      </c>
      <c r="D64" s="75" t="str">
        <f aca="false">IF(B64="","",SUMPRODUCT(('Outreach Tracker'!$D$5:$D$350=B64)*((('Outreach Tracker'!$BI$5:$BI$350&lt;&gt;"")+('Outreach Tracker'!$BL$5:$BL$350="Enrolled")+('Outreach Tracker'!$BL$5:$BL$350="Closed - Completed"))&gt;0)))</f>
        <v/>
      </c>
      <c r="E64" s="76" t="str">
        <f aca="false">IF(B64="","",IFERROR(D64/(C64-COUNTIFS('Outreach Tracker'!$D$5:$D$350,B64,'Outreach Tracker'!$BL$5:$BL$350,"Open - Not Yet Contacted")-COUNTIFS('Outreach Tracker'!$D$5:$D$350,B64,'Outreach Tracker'!$BL$5:$BL$350,"Closed - Ineligible")-COUNTIFS('Outreach Tracker'!$D$5:$D$350,B64,'Outreach Tracker'!$E$5:$E$350,"")-COUNTIFS('Outreach Tracker'!$D$5:$D$350,B64,'Outreach Tracker'!$BL$5:$BL$350,"Unmapped")),""))</f>
        <v/>
      </c>
      <c r="F64" s="77" t="str">
        <f aca="false">IF(B64="","",IFERROR(AVERAGEIFS('Outreach Tracker'!$BF$5:$BF$350,'Outreach Tracker'!$D$5:$D$350,B64,'Outreach Tracker'!$BF$5:$BF$350,"&gt;0"),""))</f>
        <v/>
      </c>
    </row>
    <row r="65" customFormat="false" ht="15" hidden="false" customHeight="true" outlineLevel="0" collapsed="false">
      <c r="B65" s="74" t="str">
        <f aca="false">IF(Setup!B15="","",Setup!B15)</f>
        <v/>
      </c>
      <c r="C65" s="75" t="str">
        <f aca="false">IF(B65="","",COUNTIF('Outreach Tracker'!$D$5:$D$350,B65))</f>
        <v/>
      </c>
      <c r="D65" s="75" t="str">
        <f aca="false">IF(B65="","",SUMPRODUCT(('Outreach Tracker'!$D$5:$D$350=B65)*((('Outreach Tracker'!$BI$5:$BI$350&lt;&gt;"")+('Outreach Tracker'!$BL$5:$BL$350="Enrolled")+('Outreach Tracker'!$BL$5:$BL$350="Closed - Completed"))&gt;0)))</f>
        <v/>
      </c>
      <c r="E65" s="76" t="str">
        <f aca="false">IF(B65="","",IFERROR(D65/(C65-COUNTIFS('Outreach Tracker'!$D$5:$D$350,B65,'Outreach Tracker'!$BL$5:$BL$350,"Open - Not Yet Contacted")-COUNTIFS('Outreach Tracker'!$D$5:$D$350,B65,'Outreach Tracker'!$BL$5:$BL$350,"Closed - Ineligible")-COUNTIFS('Outreach Tracker'!$D$5:$D$350,B65,'Outreach Tracker'!$E$5:$E$350,"")-COUNTIFS('Outreach Tracker'!$D$5:$D$350,B65,'Outreach Tracker'!$BL$5:$BL$350,"Unmapped")),""))</f>
        <v/>
      </c>
      <c r="F65" s="77" t="str">
        <f aca="false">IF(B65="","",IFERROR(AVERAGEIFS('Outreach Tracker'!$BF$5:$BF$350,'Outreach Tracker'!$D$5:$D$350,B65,'Outreach Tracker'!$BF$5:$BF$350,"&gt;0"),""))</f>
        <v/>
      </c>
    </row>
    <row r="66" customFormat="false" ht="15" hidden="false" customHeight="true" outlineLevel="0" collapsed="false">
      <c r="B66" s="74" t="str">
        <f aca="false">IF(Setup!B16="","",Setup!B16)</f>
        <v/>
      </c>
      <c r="C66" s="75" t="str">
        <f aca="false">IF(B66="","",COUNTIF('Outreach Tracker'!$D$5:$D$350,B66))</f>
        <v/>
      </c>
      <c r="D66" s="75" t="str">
        <f aca="false">IF(B66="","",SUMPRODUCT(('Outreach Tracker'!$D$5:$D$350=B66)*((('Outreach Tracker'!$BI$5:$BI$350&lt;&gt;"")+('Outreach Tracker'!$BL$5:$BL$350="Enrolled")+('Outreach Tracker'!$BL$5:$BL$350="Closed - Completed"))&gt;0)))</f>
        <v/>
      </c>
      <c r="E66" s="76" t="str">
        <f aca="false">IF(B66="","",IFERROR(D66/(C66-COUNTIFS('Outreach Tracker'!$D$5:$D$350,B66,'Outreach Tracker'!$BL$5:$BL$350,"Open - Not Yet Contacted")-COUNTIFS('Outreach Tracker'!$D$5:$D$350,B66,'Outreach Tracker'!$BL$5:$BL$350,"Closed - Ineligible")-COUNTIFS('Outreach Tracker'!$D$5:$D$350,B66,'Outreach Tracker'!$E$5:$E$350,"")-COUNTIFS('Outreach Tracker'!$D$5:$D$350,B66,'Outreach Tracker'!$BL$5:$BL$350,"Unmapped")),""))</f>
        <v/>
      </c>
      <c r="F66" s="77" t="str">
        <f aca="false">IF(B66="","",IFERROR(AVERAGEIFS('Outreach Tracker'!$BF$5:$BF$350,'Outreach Tracker'!$D$5:$D$350,B66,'Outreach Tracker'!$BF$5:$BF$350,"&gt;0"),""))</f>
        <v/>
      </c>
    </row>
    <row r="67" customFormat="false" ht="15" hidden="false" customHeight="true" outlineLevel="0" collapsed="false">
      <c r="B67" s="74" t="str">
        <f aca="false">IF(Setup!B17="","",Setup!B17)</f>
        <v/>
      </c>
      <c r="C67" s="75" t="str">
        <f aca="false">IF(B67="","",COUNTIF('Outreach Tracker'!$D$5:$D$350,B67))</f>
        <v/>
      </c>
      <c r="D67" s="75" t="str">
        <f aca="false">IF(B67="","",SUMPRODUCT(('Outreach Tracker'!$D$5:$D$350=B67)*((('Outreach Tracker'!$BI$5:$BI$350&lt;&gt;"")+('Outreach Tracker'!$BL$5:$BL$350="Enrolled")+('Outreach Tracker'!$BL$5:$BL$350="Closed - Completed"))&gt;0)))</f>
        <v/>
      </c>
      <c r="E67" s="76" t="str">
        <f aca="false">IF(B67="","",IFERROR(D67/(C67-COUNTIFS('Outreach Tracker'!$D$5:$D$350,B67,'Outreach Tracker'!$BL$5:$BL$350,"Open - Not Yet Contacted")-COUNTIFS('Outreach Tracker'!$D$5:$D$350,B67,'Outreach Tracker'!$BL$5:$BL$350,"Closed - Ineligible")-COUNTIFS('Outreach Tracker'!$D$5:$D$350,B67,'Outreach Tracker'!$E$5:$E$350,"")-COUNTIFS('Outreach Tracker'!$D$5:$D$350,B67,'Outreach Tracker'!$BL$5:$BL$350,"Unmapped")),""))</f>
        <v/>
      </c>
      <c r="F67" s="77" t="str">
        <f aca="false">IF(B67="","",IFERROR(AVERAGEIFS('Outreach Tracker'!$BF$5:$BF$350,'Outreach Tracker'!$D$5:$D$350,B67,'Outreach Tracker'!$BF$5:$BF$350,"&gt;0"),""))</f>
        <v/>
      </c>
    </row>
    <row r="68" customFormat="false" ht="15" hidden="false" customHeight="true" outlineLevel="0" collapsed="false">
      <c r="B68" s="74" t="str">
        <f aca="false">IF(Setup!B18="","",Setup!B18)</f>
        <v/>
      </c>
      <c r="C68" s="75" t="str">
        <f aca="false">IF(B68="","",COUNTIF('Outreach Tracker'!$D$5:$D$350,B68))</f>
        <v/>
      </c>
      <c r="D68" s="75" t="str">
        <f aca="false">IF(B68="","",SUMPRODUCT(('Outreach Tracker'!$D$5:$D$350=B68)*((('Outreach Tracker'!$BI$5:$BI$350&lt;&gt;"")+('Outreach Tracker'!$BL$5:$BL$350="Enrolled")+('Outreach Tracker'!$BL$5:$BL$350="Closed - Completed"))&gt;0)))</f>
        <v/>
      </c>
      <c r="E68" s="76" t="str">
        <f aca="false">IF(B68="","",IFERROR(D68/(C68-COUNTIFS('Outreach Tracker'!$D$5:$D$350,B68,'Outreach Tracker'!$BL$5:$BL$350,"Open - Not Yet Contacted")-COUNTIFS('Outreach Tracker'!$D$5:$D$350,B68,'Outreach Tracker'!$BL$5:$BL$350,"Closed - Ineligible")-COUNTIFS('Outreach Tracker'!$D$5:$D$350,B68,'Outreach Tracker'!$E$5:$E$350,"")-COUNTIFS('Outreach Tracker'!$D$5:$D$350,B68,'Outreach Tracker'!$BL$5:$BL$350,"Unmapped")),""))</f>
        <v/>
      </c>
      <c r="F68" s="77" t="str">
        <f aca="false">IF(B68="","",IFERROR(AVERAGEIFS('Outreach Tracker'!$BF$5:$BF$350,'Outreach Tracker'!$D$5:$D$350,B68,'Outreach Tracker'!$BF$5:$BF$350,"&gt;0"),""))</f>
        <v/>
      </c>
    </row>
    <row r="69" customFormat="false" ht="15" hidden="false" customHeight="true" outlineLevel="0" collapsed="false"/>
    <row r="70" customFormat="false" ht="15" hidden="false" customHeight="true" outlineLevel="0" collapsed="false">
      <c r="B70" s="3" t="s">
        <v>288</v>
      </c>
    </row>
    <row r="71" customFormat="false" ht="15" hidden="false" customHeight="true" outlineLevel="0" collapsed="false">
      <c r="B71" s="39" t="s">
        <v>134</v>
      </c>
      <c r="C71" s="39" t="s">
        <v>289</v>
      </c>
      <c r="D71" s="39" t="s">
        <v>77</v>
      </c>
      <c r="E71" s="39" t="s">
        <v>79</v>
      </c>
    </row>
    <row r="72" customFormat="false" ht="15" hidden="false" customHeight="true" outlineLevel="0" collapsed="false">
      <c r="B72" s="78" t="str">
        <f aca="false">IF(Setup!D9="","",Setup!D9)</f>
        <v>MIF File</v>
      </c>
      <c r="C72" s="79" t="n">
        <f aca="false">IF(B72="","",COUNTIF('Outreach Tracker'!$F$5:$F$350,B72))</f>
        <v>1</v>
      </c>
      <c r="D72" s="79" t="n">
        <f aca="false">IF(B72="","",SUMPRODUCT(('Outreach Tracker'!$F$5:$F$350=B72)*((('Outreach Tracker'!$BI$5:$BI$350&lt;&gt;"")+('Outreach Tracker'!$BL$5:$BL$350="Enrolled")+('Outreach Tracker'!$BL$5:$BL$350="Closed - Completed"))&gt;0)))</f>
        <v>0</v>
      </c>
      <c r="E72" s="80" t="n">
        <f aca="false">IF(B72="","",IFERROR(D72/(C72-COUNTIFS('Outreach Tracker'!$F$5:$F$350,B72,'Outreach Tracker'!$BL$5:$BL$350,"Open - Not Yet Contacted")-COUNTIFS('Outreach Tracker'!$F$5:$F$350,B72,'Outreach Tracker'!$BL$5:$BL$350,"Closed - Ineligible")-COUNTIFS('Outreach Tracker'!$F$5:$F$350,B72,'Outreach Tracker'!$E$5:$E$350,"")-COUNTIFS('Outreach Tracker'!$F$5:$F$350,B72,'Outreach Tracker'!$BL$5:$BL$350,"Unmapped")),""))</f>
        <v>0</v>
      </c>
    </row>
    <row r="73" customFormat="false" ht="15" hidden="false" customHeight="true" outlineLevel="0" collapsed="false">
      <c r="B73" s="78" t="str">
        <f aca="false">IF(Setup!D10="","",Setup!D10)</f>
        <v>Health Plan Referral</v>
      </c>
      <c r="C73" s="79" t="n">
        <f aca="false">IF(B73="","",COUNTIF('Outreach Tracker'!$F$5:$F$350,B73))</f>
        <v>0</v>
      </c>
      <c r="D73" s="79" t="n">
        <f aca="false">IF(B73="","",SUMPRODUCT(('Outreach Tracker'!$F$5:$F$350=B73)*((('Outreach Tracker'!$BI$5:$BI$350&lt;&gt;"")+('Outreach Tracker'!$BL$5:$BL$350="Enrolled")+('Outreach Tracker'!$BL$5:$BL$350="Closed - Completed"))&gt;0)))</f>
        <v>0</v>
      </c>
      <c r="E73" s="80" t="str">
        <f aca="false">IF(B73="","",IFERROR(D73/(C73-COUNTIFS('Outreach Tracker'!$F$5:$F$350,B73,'Outreach Tracker'!$BL$5:$BL$350,"Open - Not Yet Contacted")-COUNTIFS('Outreach Tracker'!$F$5:$F$350,B73,'Outreach Tracker'!$BL$5:$BL$350,"Closed - Ineligible")-COUNTIFS('Outreach Tracker'!$F$5:$F$350,B73,'Outreach Tracker'!$E$5:$E$350,"")-COUNTIFS('Outreach Tracker'!$F$5:$F$350,B73,'Outreach Tracker'!$BL$5:$BL$350,"Unmapped")),""))</f>
        <v/>
      </c>
    </row>
    <row r="74" customFormat="false" ht="15" hidden="false" customHeight="true" outlineLevel="0" collapsed="false">
      <c r="B74" s="78" t="str">
        <f aca="false">IF(Setup!D11="","",Setup!D11)</f>
        <v>PCP Referral</v>
      </c>
      <c r="C74" s="79" t="n">
        <f aca="false">IF(B74="","",COUNTIF('Outreach Tracker'!$F$5:$F$350,B74))</f>
        <v>0</v>
      </c>
      <c r="D74" s="79" t="n">
        <f aca="false">IF(B74="","",SUMPRODUCT(('Outreach Tracker'!$F$5:$F$350=B74)*((('Outreach Tracker'!$BI$5:$BI$350&lt;&gt;"")+('Outreach Tracker'!$BL$5:$BL$350="Enrolled")+('Outreach Tracker'!$BL$5:$BL$350="Closed - Completed"))&gt;0)))</f>
        <v>0</v>
      </c>
      <c r="E74" s="80" t="str">
        <f aca="false">IF(B74="","",IFERROR(D74/(C74-COUNTIFS('Outreach Tracker'!$F$5:$F$350,B74,'Outreach Tracker'!$BL$5:$BL$350,"Open - Not Yet Contacted")-COUNTIFS('Outreach Tracker'!$F$5:$F$350,B74,'Outreach Tracker'!$BL$5:$BL$350,"Closed - Ineligible")-COUNTIFS('Outreach Tracker'!$F$5:$F$350,B74,'Outreach Tracker'!$E$5:$E$350,"")-COUNTIFS('Outreach Tracker'!$F$5:$F$350,B74,'Outreach Tracker'!$BL$5:$BL$350,"Unmapped")),""))</f>
        <v/>
      </c>
    </row>
    <row r="75" customFormat="false" ht="15" hidden="false" customHeight="true" outlineLevel="0" collapsed="false">
      <c r="B75" s="78" t="str">
        <f aca="false">IF(Setup!D12="","",Setup!D12)</f>
        <v>Hospital/ED Referral</v>
      </c>
      <c r="C75" s="79" t="n">
        <f aca="false">IF(B75="","",COUNTIF('Outreach Tracker'!$F$5:$F$350,B75))</f>
        <v>0</v>
      </c>
      <c r="D75" s="79" t="n">
        <f aca="false">IF(B75="","",SUMPRODUCT(('Outreach Tracker'!$F$5:$F$350=B75)*((('Outreach Tracker'!$BI$5:$BI$350&lt;&gt;"")+('Outreach Tracker'!$BL$5:$BL$350="Enrolled")+('Outreach Tracker'!$BL$5:$BL$350="Closed - Completed"))&gt;0)))</f>
        <v>0</v>
      </c>
      <c r="E75" s="80" t="str">
        <f aca="false">IF(B75="","",IFERROR(D75/(C75-COUNTIFS('Outreach Tracker'!$F$5:$F$350,B75,'Outreach Tracker'!$BL$5:$BL$350,"Open - Not Yet Contacted")-COUNTIFS('Outreach Tracker'!$F$5:$F$350,B75,'Outreach Tracker'!$BL$5:$BL$350,"Closed - Ineligible")-COUNTIFS('Outreach Tracker'!$F$5:$F$350,B75,'Outreach Tracker'!$E$5:$E$350,"")-COUNTIFS('Outreach Tracker'!$F$5:$F$350,B75,'Outreach Tracker'!$BL$5:$BL$350,"Unmapped")),""))</f>
        <v/>
      </c>
    </row>
    <row r="76" customFormat="false" ht="15" hidden="false" customHeight="true" outlineLevel="0" collapsed="false">
      <c r="B76" s="78" t="str">
        <f aca="false">IF(Setup!D13="","",Setup!D13)</f>
        <v>Self-Referral</v>
      </c>
      <c r="C76" s="79" t="n">
        <f aca="false">IF(B76="","",COUNTIF('Outreach Tracker'!$F$5:$F$350,B76))</f>
        <v>0</v>
      </c>
      <c r="D76" s="79" t="n">
        <f aca="false">IF(B76="","",SUMPRODUCT(('Outreach Tracker'!$F$5:$F$350=B76)*((('Outreach Tracker'!$BI$5:$BI$350&lt;&gt;"")+('Outreach Tracker'!$BL$5:$BL$350="Enrolled")+('Outreach Tracker'!$BL$5:$BL$350="Closed - Completed"))&gt;0)))</f>
        <v>0</v>
      </c>
      <c r="E76" s="80" t="str">
        <f aca="false">IF(B76="","",IFERROR(D76/(C76-COUNTIFS('Outreach Tracker'!$F$5:$F$350,B76,'Outreach Tracker'!$BL$5:$BL$350,"Open - Not Yet Contacted")-COUNTIFS('Outreach Tracker'!$F$5:$F$350,B76,'Outreach Tracker'!$BL$5:$BL$350,"Closed - Ineligible")-COUNTIFS('Outreach Tracker'!$F$5:$F$350,B76,'Outreach Tracker'!$E$5:$E$350,"")-COUNTIFS('Outreach Tracker'!$F$5:$F$350,B76,'Outreach Tracker'!$BL$5:$BL$350,"Unmapped")),""))</f>
        <v/>
      </c>
    </row>
    <row r="77" customFormat="false" ht="15" hidden="false" customHeight="true" outlineLevel="0" collapsed="false">
      <c r="B77" s="78" t="str">
        <f aca="false">IF(Setup!D14="","",Setup!D14)</f>
        <v>Community Partner</v>
      </c>
      <c r="C77" s="79" t="n">
        <f aca="false">IF(B77="","",COUNTIF('Outreach Tracker'!$F$5:$F$350,B77))</f>
        <v>0</v>
      </c>
      <c r="D77" s="79" t="n">
        <f aca="false">IF(B77="","",SUMPRODUCT(('Outreach Tracker'!$F$5:$F$350=B77)*((('Outreach Tracker'!$BI$5:$BI$350&lt;&gt;"")+('Outreach Tracker'!$BL$5:$BL$350="Enrolled")+('Outreach Tracker'!$BL$5:$BL$350="Closed - Completed"))&gt;0)))</f>
        <v>0</v>
      </c>
      <c r="E77" s="80" t="str">
        <f aca="false">IF(B77="","",IFERROR(D77/(C77-COUNTIFS('Outreach Tracker'!$F$5:$F$350,B77,'Outreach Tracker'!$BL$5:$BL$350,"Open - Not Yet Contacted")-COUNTIFS('Outreach Tracker'!$F$5:$F$350,B77,'Outreach Tracker'!$BL$5:$BL$350,"Closed - Ineligible")-COUNTIFS('Outreach Tracker'!$F$5:$F$350,B77,'Outreach Tracker'!$E$5:$E$350,"")-COUNTIFS('Outreach Tracker'!$F$5:$F$350,B77,'Outreach Tracker'!$BL$5:$BL$350,"Unmapped")),""))</f>
        <v/>
      </c>
    </row>
    <row r="78" customFormat="false" ht="15" hidden="false" customHeight="true" outlineLevel="0" collapsed="false">
      <c r="B78" s="78" t="str">
        <f aca="false">IF(Setup!D15="","",Setup!D15)</f>
        <v>Internal Referral</v>
      </c>
      <c r="C78" s="79" t="n">
        <f aca="false">IF(B78="","",COUNTIF('Outreach Tracker'!$F$5:$F$350,B78))</f>
        <v>0</v>
      </c>
      <c r="D78" s="79" t="n">
        <f aca="false">IF(B78="","",SUMPRODUCT(('Outreach Tracker'!$F$5:$F$350=B78)*((('Outreach Tracker'!$BI$5:$BI$350&lt;&gt;"")+('Outreach Tracker'!$BL$5:$BL$350="Enrolled")+('Outreach Tracker'!$BL$5:$BL$350="Closed - Completed"))&gt;0)))</f>
        <v>0</v>
      </c>
      <c r="E78" s="80" t="str">
        <f aca="false">IF(B78="","",IFERROR(D78/(C78-COUNTIFS('Outreach Tracker'!$F$5:$F$350,B78,'Outreach Tracker'!$BL$5:$BL$350,"Open - Not Yet Contacted")-COUNTIFS('Outreach Tracker'!$F$5:$F$350,B78,'Outreach Tracker'!$BL$5:$BL$350,"Closed - Ineligible")-COUNTIFS('Outreach Tracker'!$F$5:$F$350,B78,'Outreach Tracker'!$E$5:$E$350,"")-COUNTIFS('Outreach Tracker'!$F$5:$F$350,B78,'Outreach Tracker'!$BL$5:$BL$350,"Unmapped")),""))</f>
        <v/>
      </c>
    </row>
    <row r="79" customFormat="false" ht="15" hidden="false" customHeight="true" outlineLevel="0" collapsed="false">
      <c r="B79" s="78" t="str">
        <f aca="false">IF(Setup!D16="","",Setup!D16)</f>
        <v>Behavioral Health</v>
      </c>
      <c r="C79" s="79" t="n">
        <f aca="false">IF(B79="","",COUNTIF('Outreach Tracker'!$F$5:$F$350,B79))</f>
        <v>0</v>
      </c>
      <c r="D79" s="79" t="n">
        <f aca="false">IF(B79="","",SUMPRODUCT(('Outreach Tracker'!$F$5:$F$350=B79)*((('Outreach Tracker'!$BI$5:$BI$350&lt;&gt;"")+('Outreach Tracker'!$BL$5:$BL$350="Enrolled")+('Outreach Tracker'!$BL$5:$BL$350="Closed - Completed"))&gt;0)))</f>
        <v>0</v>
      </c>
      <c r="E79" s="80" t="str">
        <f aca="false">IF(B79="","",IFERROR(D79/(C79-COUNTIFS('Outreach Tracker'!$F$5:$F$350,B79,'Outreach Tracker'!$BL$5:$BL$350,"Open - Not Yet Contacted")-COUNTIFS('Outreach Tracker'!$F$5:$F$350,B79,'Outreach Tracker'!$BL$5:$BL$350,"Closed - Ineligible")-COUNTIFS('Outreach Tracker'!$F$5:$F$350,B79,'Outreach Tracker'!$E$5:$E$350,"")-COUNTIFS('Outreach Tracker'!$F$5:$F$350,B79,'Outreach Tracker'!$BL$5:$BL$350,"Unmapped")),""))</f>
        <v/>
      </c>
    </row>
    <row r="80" customFormat="false" ht="15" hidden="false" customHeight="true" outlineLevel="0" collapsed="false">
      <c r="B80" s="78" t="str">
        <f aca="false">IF(Setup!D17="","",Setup!D17)</f>
        <v>Other</v>
      </c>
      <c r="C80" s="79" t="n">
        <f aca="false">IF(B80="","",COUNTIF('Outreach Tracker'!$F$5:$F$350,B80))</f>
        <v>0</v>
      </c>
      <c r="D80" s="79" t="n">
        <f aca="false">IF(B80="","",SUMPRODUCT(('Outreach Tracker'!$F$5:$F$350=B80)*((('Outreach Tracker'!$BI$5:$BI$350&lt;&gt;"")+('Outreach Tracker'!$BL$5:$BL$350="Enrolled")+('Outreach Tracker'!$BL$5:$BL$350="Closed - Completed"))&gt;0)))</f>
        <v>0</v>
      </c>
      <c r="E80" s="80" t="str">
        <f aca="false">IF(B80="","",IFERROR(D80/(C80-COUNTIFS('Outreach Tracker'!$F$5:$F$350,B80,'Outreach Tracker'!$BL$5:$BL$350,"Open - Not Yet Contacted")-COUNTIFS('Outreach Tracker'!$F$5:$F$350,B80,'Outreach Tracker'!$BL$5:$BL$350,"Closed - Ineligible")-COUNTIFS('Outreach Tracker'!$F$5:$F$350,B80,'Outreach Tracker'!$E$5:$E$350,"")-COUNTIFS('Outreach Tracker'!$F$5:$F$350,B80,'Outreach Tracker'!$BL$5:$BL$350,"Unmapped")),""))</f>
        <v/>
      </c>
    </row>
    <row r="81" customFormat="false" ht="15" hidden="false" customHeight="true" outlineLevel="0" collapsed="false">
      <c r="B81" s="78" t="str">
        <f aca="false">IF(Setup!D18="","",Setup!D18)</f>
        <v/>
      </c>
      <c r="C81" s="79" t="str">
        <f aca="false">IF(B81="","",COUNTIF('Outreach Tracker'!$F$5:$F$350,B81))</f>
        <v/>
      </c>
      <c r="D81" s="79" t="str">
        <f aca="false">IF(B81="","",SUMPRODUCT(('Outreach Tracker'!$F$5:$F$350=B81)*((('Outreach Tracker'!$BI$5:$BI$350&lt;&gt;"")+('Outreach Tracker'!$BL$5:$BL$350="Enrolled")+('Outreach Tracker'!$BL$5:$BL$350="Closed - Completed"))&gt;0)))</f>
        <v/>
      </c>
      <c r="E81" s="80" t="str">
        <f aca="false">IF(B81="","",IFERROR(D81/(C81-COUNTIFS('Outreach Tracker'!$F$5:$F$350,B81,'Outreach Tracker'!$BL$5:$BL$350,"Open - Not Yet Contacted")-COUNTIFS('Outreach Tracker'!$F$5:$F$350,B81,'Outreach Tracker'!$BL$5:$BL$350,"Closed - Ineligible")-COUNTIFS('Outreach Tracker'!$F$5:$F$350,B81,'Outreach Tracker'!$E$5:$E$350,"")-COUNTIFS('Outreach Tracker'!$F$5:$F$350,B81,'Outreach Tracker'!$BL$5:$BL$350,"Unmapped")),""))</f>
        <v/>
      </c>
    </row>
    <row r="82" customFormat="false" ht="15" hidden="false" customHeight="true" outlineLevel="0" collapsed="false"/>
    <row r="83" customFormat="false" ht="15" hidden="false" customHeight="true" outlineLevel="0" collapsed="false"/>
    <row r="84" customFormat="false" ht="15" hidden="false" customHeight="true" outlineLevel="0" collapsed="false"/>
    <row r="85" customFormat="false" ht="15" hidden="false" customHeight="true" outlineLevel="0" collapsed="false"/>
    <row r="86" customFormat="false" ht="15" hidden="false" customHeight="true" outlineLevel="0" collapsed="false"/>
    <row r="87" customFormat="false" ht="15" hidden="false" customHeight="true" outlineLevel="0" collapsed="false"/>
    <row r="88" customFormat="false" ht="15" hidden="false" customHeight="true" outlineLevel="0" collapsed="false"/>
    <row r="89" customFormat="false" ht="15" hidden="false" customHeight="true" outlineLevel="0" collapsed="false"/>
    <row r="90" customFormat="false" ht="15" hidden="false" customHeight="true" outlineLevel="0" collapsed="false"/>
    <row r="91" customFormat="false" ht="15" hidden="false" customHeight="true" outlineLevel="0" collapsed="false"/>
    <row r="92" customFormat="false" ht="15" hidden="false" customHeight="true" outlineLevel="0" collapsed="false"/>
    <row r="93" customFormat="false" ht="15" hidden="false" customHeight="true" outlineLevel="0" collapsed="false"/>
    <row r="94" customFormat="false" ht="15" hidden="false" customHeight="true" outlineLevel="0" collapsed="false"/>
    <row r="95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735A"/>
    <pageSetUpPr fitToPage="false"/>
  </sheetPr>
  <dimension ref="B1:Z3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0" topLeftCell="C1" activePane="topRight" state="frozen"/>
      <selection pane="topLeft" activeCell="A1" activeCellId="0" sqref="A1"/>
      <selection pane="topRight" activeCell="A1" activeCellId="0" sqref="A1"/>
    </sheetView>
  </sheetViews>
  <sheetFormatPr defaultColWidth="8.71484375" defaultRowHeight="14.25" zeroHeight="false" outlineLevelRow="1" outlineLevelCol="0"/>
  <cols>
    <col collapsed="false" customWidth="true" hidden="false" outlineLevel="0" max="1" min="1" style="1" width="3.71"/>
    <col collapsed="false" customWidth="true" hidden="false" outlineLevel="0" max="2" min="2" style="1" width="22"/>
    <col collapsed="false" customWidth="true" hidden="false" outlineLevel="0" max="25" min="3" style="1" width="13"/>
    <col collapsed="false" customWidth="true" hidden="false" outlineLevel="0" max="26" min="26" style="0" width="13"/>
  </cols>
  <sheetData>
    <row r="1" customFormat="false" ht="19.5" hidden="false" customHeight="true" outlineLevel="0" collapsed="false">
      <c r="B1" s="2" t="s">
        <v>10</v>
      </c>
      <c r="J1" s="20"/>
      <c r="K1" s="20"/>
    </row>
    <row r="2" customFormat="false" ht="15" hidden="false" customHeight="true" outlineLevel="0" collapsed="false">
      <c r="B2" s="34" t="s">
        <v>290</v>
      </c>
      <c r="J2" s="81"/>
      <c r="K2" s="82"/>
    </row>
    <row r="3" customFormat="false" ht="15" hidden="false" customHeight="true" outlineLevel="0" collapsed="false">
      <c r="B3" s="60" t="s">
        <v>265</v>
      </c>
      <c r="C3" s="61" t="n">
        <v>45839</v>
      </c>
      <c r="D3" s="34" t="s">
        <v>291</v>
      </c>
      <c r="J3" s="81"/>
      <c r="K3" s="82"/>
    </row>
    <row r="4" customFormat="false" ht="15" hidden="false" customHeight="true" outlineLevel="0" collapsed="false">
      <c r="B4" s="3" t="s">
        <v>292</v>
      </c>
      <c r="J4" s="81"/>
      <c r="K4" s="82"/>
    </row>
    <row r="5" customFormat="false" ht="15" hidden="false" customHeight="true" outlineLevel="0" collapsed="false">
      <c r="B5" s="34" t="s">
        <v>293</v>
      </c>
      <c r="J5" s="81"/>
      <c r="K5" s="82"/>
    </row>
    <row r="6" customFormat="false" ht="31.5" hidden="false" customHeight="true" outlineLevel="0" collapsed="false">
      <c r="B6" s="39" t="s">
        <v>294</v>
      </c>
      <c r="C6" s="39" t="s">
        <v>295</v>
      </c>
      <c r="D6" s="39" t="s">
        <v>296</v>
      </c>
      <c r="F6" s="39" t="s">
        <v>209</v>
      </c>
      <c r="G6" s="39"/>
      <c r="J6" s="83"/>
      <c r="K6" s="83"/>
    </row>
    <row r="7" customFormat="false" ht="27.75" hidden="false" customHeight="true" outlineLevel="0" collapsed="false">
      <c r="B7" s="84" t="n">
        <v>1</v>
      </c>
      <c r="C7" s="85" t="s">
        <v>297</v>
      </c>
      <c r="D7" s="84" t="n">
        <v>1</v>
      </c>
      <c r="F7" s="86"/>
      <c r="G7" s="86"/>
      <c r="J7" s="87"/>
      <c r="K7" s="88"/>
    </row>
    <row r="8" customFormat="false" ht="27.75" hidden="false" customHeight="true" outlineLevel="0" collapsed="false">
      <c r="B8" s="84" t="n">
        <v>2</v>
      </c>
      <c r="C8" s="85" t="s">
        <v>298</v>
      </c>
      <c r="D8" s="84" t="n">
        <v>2</v>
      </c>
      <c r="F8" s="34" t="s">
        <v>299</v>
      </c>
      <c r="J8" s="21"/>
      <c r="K8" s="83"/>
    </row>
    <row r="9" customFormat="false" ht="27.75" hidden="false" customHeight="true" outlineLevel="0" collapsed="false">
      <c r="B9" s="84" t="n">
        <v>3</v>
      </c>
      <c r="C9" s="85" t="s">
        <v>300</v>
      </c>
      <c r="D9" s="84" t="n">
        <v>3</v>
      </c>
    </row>
    <row r="10" customFormat="false" ht="27.75" hidden="false" customHeight="true" outlineLevel="0" collapsed="false">
      <c r="B10" s="84" t="n">
        <v>4</v>
      </c>
      <c r="C10" s="85" t="s">
        <v>301</v>
      </c>
      <c r="D10" s="84" t="n">
        <v>4</v>
      </c>
    </row>
    <row r="12" customFormat="false" ht="15" hidden="false" customHeight="true" outlineLevel="0" collapsed="false">
      <c r="B12" s="3" t="s">
        <v>302</v>
      </c>
    </row>
    <row r="13" customFormat="false" ht="61.5" hidden="false" customHeight="true" outlineLevel="0" collapsed="false">
      <c r="B13" s="39" t="s">
        <v>245</v>
      </c>
      <c r="C13" s="39" t="s">
        <v>303</v>
      </c>
      <c r="D13" s="39" t="s">
        <v>304</v>
      </c>
      <c r="E13" s="39" t="s">
        <v>305</v>
      </c>
    </row>
    <row r="14" customFormat="false" ht="15" hidden="false" customHeight="true" outlineLevel="0" collapsed="false">
      <c r="B14" s="89" t="str">
        <f aca="false">IF(Setup!B9="","",Setup!B9)</f>
        <v>Maria Garcia</v>
      </c>
      <c r="C14" s="75" t="n">
        <f aca="false">IF(B14="","",COUNTIF($D$76:$D$275,B14))</f>
        <v>0</v>
      </c>
      <c r="D14" s="77" t="str">
        <f aca="false">IF(B14="","",IFERROR(AVERAGEIF($D$76:$D$275,B14,$H$76:$H$275),""))</f>
        <v/>
      </c>
      <c r="E14" s="77" t="str">
        <f aca="false">IF(B14="","",IFERROR(AVERAGEIF($D$76:$D$275,B14,$E$76:$E$275),""))</f>
        <v/>
      </c>
    </row>
    <row r="15" customFormat="false" ht="15" hidden="false" customHeight="true" outlineLevel="0" collapsed="false">
      <c r="B15" s="89" t="str">
        <f aca="false">IF(Setup!B10="","",Setup!B10)</f>
        <v/>
      </c>
      <c r="C15" s="75" t="str">
        <f aca="false">IF(B15="","",COUNTIF($D$76:$D$275,B15))</f>
        <v/>
      </c>
      <c r="D15" s="77" t="str">
        <f aca="false">IF(B15="","",IFERROR(AVERAGEIF($D$76:$D$275,B15,$H$76:$H$275),""))</f>
        <v/>
      </c>
      <c r="E15" s="77" t="str">
        <f aca="false">IF(B15="","",IFERROR(AVERAGEIF($D$76:$D$275,B15,$E$76:$E$275),""))</f>
        <v/>
      </c>
    </row>
    <row r="16" customFormat="false" ht="15" hidden="false" customHeight="true" outlineLevel="0" collapsed="false">
      <c r="B16" s="89" t="str">
        <f aca="false">IF(Setup!B11="","",Setup!B11)</f>
        <v/>
      </c>
      <c r="C16" s="75" t="str">
        <f aca="false">IF(B16="","",COUNTIF($D$76:$D$275,B16))</f>
        <v/>
      </c>
      <c r="D16" s="77" t="str">
        <f aca="false">IF(B16="","",IFERROR(AVERAGEIF($D$76:$D$275,B16,$H$76:$H$275),""))</f>
        <v/>
      </c>
      <c r="E16" s="77" t="str">
        <f aca="false">IF(B16="","",IFERROR(AVERAGEIF($D$76:$D$275,B16,$E$76:$E$275),""))</f>
        <v/>
      </c>
    </row>
    <row r="17" customFormat="false" ht="15" hidden="false" customHeight="true" outlineLevel="0" collapsed="false">
      <c r="B17" s="89" t="str">
        <f aca="false">IF(Setup!B12="","",Setup!B12)</f>
        <v/>
      </c>
      <c r="C17" s="75" t="str">
        <f aca="false">IF(B17="","",COUNTIF($D$76:$D$275,B17))</f>
        <v/>
      </c>
      <c r="D17" s="77" t="str">
        <f aca="false">IF(B17="","",IFERROR(AVERAGEIF($D$76:$D$275,B17,$H$76:$H$275),""))</f>
        <v/>
      </c>
      <c r="E17" s="77" t="str">
        <f aca="false">IF(B17="","",IFERROR(AVERAGEIF($D$76:$D$275,B17,$E$76:$E$275),""))</f>
        <v/>
      </c>
    </row>
    <row r="18" customFormat="false" ht="15" hidden="false" customHeight="true" outlineLevel="0" collapsed="false">
      <c r="B18" s="89" t="str">
        <f aca="false">IF(Setup!B13="","",Setup!B13)</f>
        <v/>
      </c>
      <c r="C18" s="75" t="str">
        <f aca="false">IF(B18="","",COUNTIF($D$76:$D$275,B18))</f>
        <v/>
      </c>
      <c r="D18" s="77" t="str">
        <f aca="false">IF(B18="","",IFERROR(AVERAGEIF($D$76:$D$275,B18,$H$76:$H$275),""))</f>
        <v/>
      </c>
      <c r="E18" s="77" t="str">
        <f aca="false">IF(B18="","",IFERROR(AVERAGEIF($D$76:$D$275,B18,$E$76:$E$275),""))</f>
        <v/>
      </c>
    </row>
    <row r="19" customFormat="false" ht="15" hidden="false" customHeight="true" outlineLevel="0" collapsed="false">
      <c r="B19" s="89" t="str">
        <f aca="false">IF(Setup!B14="","",Setup!B14)</f>
        <v/>
      </c>
      <c r="C19" s="75" t="str">
        <f aca="false">IF(B19="","",COUNTIF($D$76:$D$275,B19))</f>
        <v/>
      </c>
      <c r="D19" s="77" t="str">
        <f aca="false">IF(B19="","",IFERROR(AVERAGEIF($D$76:$D$275,B19,$H$76:$H$275),""))</f>
        <v/>
      </c>
      <c r="E19" s="77" t="str">
        <f aca="false">IF(B19="","",IFERROR(AVERAGEIF($D$76:$D$275,B19,$E$76:$E$275),""))</f>
        <v/>
      </c>
    </row>
    <row r="20" customFormat="false" ht="15" hidden="false" customHeight="true" outlineLevel="0" collapsed="false">
      <c r="B20" s="89" t="str">
        <f aca="false">IF(Setup!B15="","",Setup!B15)</f>
        <v/>
      </c>
      <c r="C20" s="75" t="str">
        <f aca="false">IF(B20="","",COUNTIF($D$76:$D$275,B20))</f>
        <v/>
      </c>
      <c r="D20" s="77" t="str">
        <f aca="false">IF(B20="","",IFERROR(AVERAGEIF($D$76:$D$275,B20,$H$76:$H$275),""))</f>
        <v/>
      </c>
      <c r="E20" s="77" t="str">
        <f aca="false">IF(B20="","",IFERROR(AVERAGEIF($D$76:$D$275,B20,$E$76:$E$275),""))</f>
        <v/>
      </c>
    </row>
    <row r="21" customFormat="false" ht="15" hidden="false" customHeight="true" outlineLevel="0" collapsed="false">
      <c r="B21" s="89" t="str">
        <f aca="false">IF(Setup!B16="","",Setup!B16)</f>
        <v/>
      </c>
      <c r="C21" s="75" t="str">
        <f aca="false">IF(B21="","",COUNTIF($D$76:$D$275,B21))</f>
        <v/>
      </c>
      <c r="D21" s="77" t="str">
        <f aca="false">IF(B21="","",IFERROR(AVERAGEIF($D$76:$D$275,B21,$H$76:$H$275),""))</f>
        <v/>
      </c>
      <c r="E21" s="77" t="str">
        <f aca="false">IF(B21="","",IFERROR(AVERAGEIF($D$76:$D$275,B21,$E$76:$E$275),""))</f>
        <v/>
      </c>
    </row>
    <row r="22" customFormat="false" ht="15" hidden="false" customHeight="true" outlineLevel="0" collapsed="false">
      <c r="B22" s="89" t="str">
        <f aca="false">IF(Setup!B17="","",Setup!B17)</f>
        <v/>
      </c>
      <c r="C22" s="75" t="str">
        <f aca="false">IF(B22="","",COUNTIF($D$76:$D$275,B22))</f>
        <v/>
      </c>
      <c r="D22" s="77" t="str">
        <f aca="false">IF(B22="","",IFERROR(AVERAGEIF($D$76:$D$275,B22,$H$76:$H$275),""))</f>
        <v/>
      </c>
      <c r="E22" s="77" t="str">
        <f aca="false">IF(B22="","",IFERROR(AVERAGEIF($D$76:$D$275,B22,$E$76:$E$275),""))</f>
        <v/>
      </c>
    </row>
    <row r="23" customFormat="false" ht="15" hidden="false" customHeight="true" outlineLevel="0" collapsed="false">
      <c r="B23" s="89" t="str">
        <f aca="false">IF(Setup!B18="","",Setup!B18)</f>
        <v/>
      </c>
      <c r="C23" s="75" t="str">
        <f aca="false">IF(B23="","",COUNTIF($D$76:$D$275,B23))</f>
        <v/>
      </c>
      <c r="D23" s="77" t="str">
        <f aca="false">IF(B23="","",IFERROR(AVERAGEIF($D$76:$D$275,B23,$H$76:$H$275),""))</f>
        <v/>
      </c>
      <c r="E23" s="77" t="str">
        <f aca="false">IF(B23="","",IFERROR(AVERAGEIF($D$76:$D$275,B23,$E$76:$E$275),""))</f>
        <v/>
      </c>
    </row>
    <row r="24" customFormat="false" ht="15" hidden="false" customHeight="true" outlineLevel="0" collapsed="false"/>
    <row r="25" customFormat="false" ht="15" hidden="false" customHeight="true" outlineLevel="0" collapsed="false"/>
    <row r="26" customFormat="false" ht="15" hidden="false" customHeight="true" outlineLevel="0" collapsed="false">
      <c r="B26" s="3" t="s">
        <v>306</v>
      </c>
    </row>
    <row r="27" customFormat="false" ht="15" hidden="false" customHeight="true" outlineLevel="0" collapsed="false">
      <c r="B27" s="34" t="s">
        <v>307</v>
      </c>
    </row>
    <row r="28" customFormat="false" ht="15" hidden="false" customHeight="true" outlineLevel="0" collapsed="false">
      <c r="B28" s="39" t="s">
        <v>279</v>
      </c>
      <c r="C28" s="90" t="n">
        <f aca="false">$C$3</f>
        <v>45839</v>
      </c>
      <c r="D28" s="91" t="n">
        <f aca="false">EDATE($C$3,1)</f>
        <v>45870</v>
      </c>
      <c r="E28" s="90" t="n">
        <f aca="false">EDATE($C$3,2)</f>
        <v>45901</v>
      </c>
      <c r="F28" s="91" t="n">
        <f aca="false">EDATE($C$3,3)</f>
        <v>45931</v>
      </c>
      <c r="G28" s="90" t="n">
        <f aca="false">EDATE($C$3,4)</f>
        <v>45962</v>
      </c>
      <c r="H28" s="91" t="n">
        <f aca="false">EDATE($C$3,5)</f>
        <v>45992</v>
      </c>
      <c r="I28" s="90" t="n">
        <f aca="false">EDATE($C$3,6)</f>
        <v>46023</v>
      </c>
      <c r="J28" s="91" t="n">
        <f aca="false">EDATE($C$3,7)</f>
        <v>46054</v>
      </c>
      <c r="K28" s="90" t="n">
        <f aca="false">EDATE($C$3,8)</f>
        <v>46082</v>
      </c>
      <c r="L28" s="91" t="n">
        <f aca="false">EDATE($C$3,9)</f>
        <v>46113</v>
      </c>
      <c r="M28" s="90" t="n">
        <f aca="false">EDATE($C$3,10)</f>
        <v>46143</v>
      </c>
      <c r="N28" s="91" t="n">
        <f aca="false">EDATE($C$3,11)</f>
        <v>46174</v>
      </c>
      <c r="O28" s="90" t="n">
        <f aca="false">EDATE($C$3,12)</f>
        <v>46204</v>
      </c>
      <c r="P28" s="91" t="n">
        <f aca="false">EDATE($C$3,13)</f>
        <v>46235</v>
      </c>
      <c r="Q28" s="90" t="n">
        <f aca="false">EDATE($C$3,14)</f>
        <v>46266</v>
      </c>
      <c r="R28" s="91" t="n">
        <f aca="false">EDATE($C$3,15)</f>
        <v>46296</v>
      </c>
      <c r="S28" s="90" t="n">
        <f aca="false">EDATE($C$3,16)</f>
        <v>46327</v>
      </c>
      <c r="T28" s="91" t="n">
        <f aca="false">EDATE($C$3,17)</f>
        <v>46357</v>
      </c>
    </row>
    <row r="29" customFormat="false" ht="15" hidden="false" customHeight="true" outlineLevel="0" collapsed="false">
      <c r="B29" s="89" t="str">
        <f aca="false">B14</f>
        <v>Maria Garcia</v>
      </c>
      <c r="C29" s="92" t="n">
        <f aca="false">IF($B29="","",COUNTIFS($D$76:$D$275,$B29,I$76:I$275,"&gt;=1",I$76:I$275,"&lt;=4"))</f>
        <v>0</v>
      </c>
      <c r="D29" s="92" t="n">
        <f aca="false">IF($B29="","",COUNTIFS($D$76:$D$275,$B29,J$76:J$275,"&gt;=1",J$76:J$275,"&lt;=4"))</f>
        <v>0</v>
      </c>
      <c r="E29" s="92" t="n">
        <f aca="false">IF($B29="","",COUNTIFS($D$76:$D$275,$B29,K$76:K$275,"&gt;=1",K$76:K$275,"&lt;=4"))</f>
        <v>0</v>
      </c>
      <c r="F29" s="92" t="n">
        <f aca="false">IF($B29="","",COUNTIFS($D$76:$D$275,$B29,L$76:L$275,"&gt;=1",L$76:L$275,"&lt;=4"))</f>
        <v>0</v>
      </c>
      <c r="G29" s="92" t="n">
        <f aca="false">IF($B29="","",COUNTIFS($D$76:$D$275,$B29,M$76:M$275,"&gt;=1",M$76:M$275,"&lt;=4"))</f>
        <v>0</v>
      </c>
      <c r="H29" s="92" t="n">
        <f aca="false">IF($B29="","",COUNTIFS($D$76:$D$275,$B29,N$76:N$275,"&gt;=1",N$76:N$275,"&lt;=4"))</f>
        <v>0</v>
      </c>
      <c r="I29" s="92" t="n">
        <f aca="false">IF($B29="","",COUNTIFS($D$76:$D$275,$B29,O$76:O$275,"&gt;=1",O$76:O$275,"&lt;=4"))</f>
        <v>0</v>
      </c>
      <c r="J29" s="92" t="n">
        <f aca="false">IF($B29="","",COUNTIFS($D$76:$D$275,$B29,P$76:P$275,"&gt;=1",P$76:P$275,"&lt;=4"))</f>
        <v>0</v>
      </c>
      <c r="K29" s="92" t="n">
        <f aca="false">IF($B29="","",COUNTIFS($D$76:$D$275,$B29,Q$76:Q$275,"&gt;=1",Q$76:Q$275,"&lt;=4"))</f>
        <v>0</v>
      </c>
      <c r="L29" s="92" t="n">
        <f aca="false">IF($B29="","",COUNTIFS($D$76:$D$275,$B29,R$76:R$275,"&gt;=1",R$76:R$275,"&lt;=4"))</f>
        <v>0</v>
      </c>
      <c r="M29" s="92" t="n">
        <f aca="false">IF($B29="","",COUNTIFS($D$76:$D$275,$B29,S$76:S$275,"&gt;=1",S$76:S$275,"&lt;=4"))</f>
        <v>0</v>
      </c>
      <c r="N29" s="92" t="n">
        <f aca="false">IF($B29="","",COUNTIFS($D$76:$D$275,$B29,T$76:T$275,"&gt;=1",T$76:T$275,"&lt;=4"))</f>
        <v>0</v>
      </c>
      <c r="O29" s="92" t="n">
        <f aca="false">IF($B29="","",COUNTIFS($D$76:$D$275,$B29,U$76:U$275,"&gt;=1",U$76:U$275,"&lt;=4"))</f>
        <v>0</v>
      </c>
      <c r="P29" s="92" t="n">
        <f aca="false">IF($B29="","",COUNTIFS($D$76:$D$275,$B29,V$76:V$275,"&gt;=1",V$76:V$275,"&lt;=4"))</f>
        <v>0</v>
      </c>
      <c r="Q29" s="92" t="n">
        <f aca="false">IF($B29="","",COUNTIFS($D$76:$D$275,$B29,W$76:W$275,"&gt;=1",W$76:W$275,"&lt;=4"))</f>
        <v>0</v>
      </c>
      <c r="R29" s="92" t="n">
        <f aca="false">IF($B29="","",COUNTIFS($D$76:$D$275,$B29,X$76:X$275,"&gt;=1",X$76:X$275,"&lt;=4"))</f>
        <v>0</v>
      </c>
      <c r="S29" s="92" t="n">
        <f aca="false">IF($B29="","",COUNTIFS($D$76:$D$275,$B29,Y$76:Y$275,"&gt;=1",Y$76:Y$275,"&lt;=4"))</f>
        <v>0</v>
      </c>
      <c r="T29" s="92" t="n">
        <f aca="false">IF($B29="","",COUNTIFS($D$76:$D$275,$B29,Z$76:Z$275,"&gt;=1",Z$76:Z$275,"&lt;=4"))</f>
        <v>0</v>
      </c>
    </row>
    <row r="30" customFormat="false" ht="15" hidden="false" customHeight="true" outlineLevel="0" collapsed="false">
      <c r="B30" s="89" t="str">
        <f aca="false">B15</f>
        <v/>
      </c>
      <c r="C30" s="92" t="str">
        <f aca="false">IF($B30="","",COUNTIFS($D$76:$D$275,$B30,I$76:I$275,"&gt;=1",I$76:I$275,"&lt;=4"))</f>
        <v/>
      </c>
      <c r="D30" s="92" t="str">
        <f aca="false">IF($B30="","",COUNTIFS($D$76:$D$275,$B30,J$76:J$275,"&gt;=1",J$76:J$275,"&lt;=4"))</f>
        <v/>
      </c>
      <c r="E30" s="92" t="str">
        <f aca="false">IF($B30="","",COUNTIFS($D$76:$D$275,$B30,K$76:K$275,"&gt;=1",K$76:K$275,"&lt;=4"))</f>
        <v/>
      </c>
      <c r="F30" s="92" t="str">
        <f aca="false">IF($B30="","",COUNTIFS($D$76:$D$275,$B30,L$76:L$275,"&gt;=1",L$76:L$275,"&lt;=4"))</f>
        <v/>
      </c>
      <c r="G30" s="92" t="str">
        <f aca="false">IF($B30="","",COUNTIFS($D$76:$D$275,$B30,M$76:M$275,"&gt;=1",M$76:M$275,"&lt;=4"))</f>
        <v/>
      </c>
      <c r="H30" s="92" t="str">
        <f aca="false">IF($B30="","",COUNTIFS($D$76:$D$275,$B30,N$76:N$275,"&gt;=1",N$76:N$275,"&lt;=4"))</f>
        <v/>
      </c>
      <c r="I30" s="92" t="str">
        <f aca="false">IF($B30="","",COUNTIFS($D$76:$D$275,$B30,O$76:O$275,"&gt;=1",O$76:O$275,"&lt;=4"))</f>
        <v/>
      </c>
      <c r="J30" s="92" t="str">
        <f aca="false">IF($B30="","",COUNTIFS($D$76:$D$275,$B30,P$76:P$275,"&gt;=1",P$76:P$275,"&lt;=4"))</f>
        <v/>
      </c>
      <c r="K30" s="92" t="str">
        <f aca="false">IF($B30="","",COUNTIFS($D$76:$D$275,$B30,Q$76:Q$275,"&gt;=1",Q$76:Q$275,"&lt;=4"))</f>
        <v/>
      </c>
      <c r="L30" s="92" t="str">
        <f aca="false">IF($B30="","",COUNTIFS($D$76:$D$275,$B30,R$76:R$275,"&gt;=1",R$76:R$275,"&lt;=4"))</f>
        <v/>
      </c>
      <c r="M30" s="92" t="str">
        <f aca="false">IF($B30="","",COUNTIFS($D$76:$D$275,$B30,S$76:S$275,"&gt;=1",S$76:S$275,"&lt;=4"))</f>
        <v/>
      </c>
      <c r="N30" s="92" t="str">
        <f aca="false">IF($B30="","",COUNTIFS($D$76:$D$275,$B30,T$76:T$275,"&gt;=1",T$76:T$275,"&lt;=4"))</f>
        <v/>
      </c>
      <c r="O30" s="92" t="str">
        <f aca="false">IF($B30="","",COUNTIFS($D$76:$D$275,$B30,U$76:U$275,"&gt;=1",U$76:U$275,"&lt;=4"))</f>
        <v/>
      </c>
      <c r="P30" s="92" t="str">
        <f aca="false">IF($B30="","",COUNTIFS($D$76:$D$275,$B30,V$76:V$275,"&gt;=1",V$76:V$275,"&lt;=4"))</f>
        <v/>
      </c>
      <c r="Q30" s="92" t="str">
        <f aca="false">IF($B30="","",COUNTIFS($D$76:$D$275,$B30,W$76:W$275,"&gt;=1",W$76:W$275,"&lt;=4"))</f>
        <v/>
      </c>
      <c r="R30" s="92" t="str">
        <f aca="false">IF($B30="","",COUNTIFS($D$76:$D$275,$B30,X$76:X$275,"&gt;=1",X$76:X$275,"&lt;=4"))</f>
        <v/>
      </c>
      <c r="S30" s="92" t="str">
        <f aca="false">IF($B30="","",COUNTIFS($D$76:$D$275,$B30,Y$76:Y$275,"&gt;=1",Y$76:Y$275,"&lt;=4"))</f>
        <v/>
      </c>
      <c r="T30" s="92" t="str">
        <f aca="false">IF($B30="","",COUNTIFS($D$76:$D$275,$B30,Z$76:Z$275,"&gt;=1",Z$76:Z$275,"&lt;=4"))</f>
        <v/>
      </c>
    </row>
    <row r="31" customFormat="false" ht="15" hidden="false" customHeight="true" outlineLevel="0" collapsed="false">
      <c r="B31" s="89" t="str">
        <f aca="false">B16</f>
        <v/>
      </c>
      <c r="C31" s="92" t="str">
        <f aca="false">IF($B31="","",COUNTIFS($D$76:$D$275,$B31,I$76:I$275,"&gt;=1",I$76:I$275,"&lt;=4"))</f>
        <v/>
      </c>
      <c r="D31" s="92" t="str">
        <f aca="false">IF($B31="","",COUNTIFS($D$76:$D$275,$B31,J$76:J$275,"&gt;=1",J$76:J$275,"&lt;=4"))</f>
        <v/>
      </c>
      <c r="E31" s="92" t="str">
        <f aca="false">IF($B31="","",COUNTIFS($D$76:$D$275,$B31,K$76:K$275,"&gt;=1",K$76:K$275,"&lt;=4"))</f>
        <v/>
      </c>
      <c r="F31" s="92" t="str">
        <f aca="false">IF($B31="","",COUNTIFS($D$76:$D$275,$B31,L$76:L$275,"&gt;=1",L$76:L$275,"&lt;=4"))</f>
        <v/>
      </c>
      <c r="G31" s="92" t="str">
        <f aca="false">IF($B31="","",COUNTIFS($D$76:$D$275,$B31,M$76:M$275,"&gt;=1",M$76:M$275,"&lt;=4"))</f>
        <v/>
      </c>
      <c r="H31" s="92" t="str">
        <f aca="false">IF($B31="","",COUNTIFS($D$76:$D$275,$B31,N$76:N$275,"&gt;=1",N$76:N$275,"&lt;=4"))</f>
        <v/>
      </c>
      <c r="I31" s="92" t="str">
        <f aca="false">IF($B31="","",COUNTIFS($D$76:$D$275,$B31,O$76:O$275,"&gt;=1",O$76:O$275,"&lt;=4"))</f>
        <v/>
      </c>
      <c r="J31" s="92" t="str">
        <f aca="false">IF($B31="","",COUNTIFS($D$76:$D$275,$B31,P$76:P$275,"&gt;=1",P$76:P$275,"&lt;=4"))</f>
        <v/>
      </c>
      <c r="K31" s="92" t="str">
        <f aca="false">IF($B31="","",COUNTIFS($D$76:$D$275,$B31,Q$76:Q$275,"&gt;=1",Q$76:Q$275,"&lt;=4"))</f>
        <v/>
      </c>
      <c r="L31" s="92" t="str">
        <f aca="false">IF($B31="","",COUNTIFS($D$76:$D$275,$B31,R$76:R$275,"&gt;=1",R$76:R$275,"&lt;=4"))</f>
        <v/>
      </c>
      <c r="M31" s="92" t="str">
        <f aca="false">IF($B31="","",COUNTIFS($D$76:$D$275,$B31,S$76:S$275,"&gt;=1",S$76:S$275,"&lt;=4"))</f>
        <v/>
      </c>
      <c r="N31" s="92" t="str">
        <f aca="false">IF($B31="","",COUNTIFS($D$76:$D$275,$B31,T$76:T$275,"&gt;=1",T$76:T$275,"&lt;=4"))</f>
        <v/>
      </c>
      <c r="O31" s="92" t="str">
        <f aca="false">IF($B31="","",COUNTIFS($D$76:$D$275,$B31,U$76:U$275,"&gt;=1",U$76:U$275,"&lt;=4"))</f>
        <v/>
      </c>
      <c r="P31" s="92" t="str">
        <f aca="false">IF($B31="","",COUNTIFS($D$76:$D$275,$B31,V$76:V$275,"&gt;=1",V$76:V$275,"&lt;=4"))</f>
        <v/>
      </c>
      <c r="Q31" s="92" t="str">
        <f aca="false">IF($B31="","",COUNTIFS($D$76:$D$275,$B31,W$76:W$275,"&gt;=1",W$76:W$275,"&lt;=4"))</f>
        <v/>
      </c>
      <c r="R31" s="92" t="str">
        <f aca="false">IF($B31="","",COUNTIFS($D$76:$D$275,$B31,X$76:X$275,"&gt;=1",X$76:X$275,"&lt;=4"))</f>
        <v/>
      </c>
      <c r="S31" s="92" t="str">
        <f aca="false">IF($B31="","",COUNTIFS($D$76:$D$275,$B31,Y$76:Y$275,"&gt;=1",Y$76:Y$275,"&lt;=4"))</f>
        <v/>
      </c>
      <c r="T31" s="92" t="str">
        <f aca="false">IF($B31="","",COUNTIFS($D$76:$D$275,$B31,Z$76:Z$275,"&gt;=1",Z$76:Z$275,"&lt;=4"))</f>
        <v/>
      </c>
    </row>
    <row r="32" customFormat="false" ht="15" hidden="false" customHeight="true" outlineLevel="0" collapsed="false">
      <c r="B32" s="89" t="str">
        <f aca="false">B17</f>
        <v/>
      </c>
      <c r="C32" s="92" t="str">
        <f aca="false">IF($B32="","",COUNTIFS($D$76:$D$275,$B32,I$76:I$275,"&gt;=1",I$76:I$275,"&lt;=4"))</f>
        <v/>
      </c>
      <c r="D32" s="92" t="str">
        <f aca="false">IF($B32="","",COUNTIFS($D$76:$D$275,$B32,J$76:J$275,"&gt;=1",J$76:J$275,"&lt;=4"))</f>
        <v/>
      </c>
      <c r="E32" s="92" t="str">
        <f aca="false">IF($B32="","",COUNTIFS($D$76:$D$275,$B32,K$76:K$275,"&gt;=1",K$76:K$275,"&lt;=4"))</f>
        <v/>
      </c>
      <c r="F32" s="92" t="str">
        <f aca="false">IF($B32="","",COUNTIFS($D$76:$D$275,$B32,L$76:L$275,"&gt;=1",L$76:L$275,"&lt;=4"))</f>
        <v/>
      </c>
      <c r="G32" s="92" t="str">
        <f aca="false">IF($B32="","",COUNTIFS($D$76:$D$275,$B32,M$76:M$275,"&gt;=1",M$76:M$275,"&lt;=4"))</f>
        <v/>
      </c>
      <c r="H32" s="92" t="str">
        <f aca="false">IF($B32="","",COUNTIFS($D$76:$D$275,$B32,N$76:N$275,"&gt;=1",N$76:N$275,"&lt;=4"))</f>
        <v/>
      </c>
      <c r="I32" s="92" t="str">
        <f aca="false">IF($B32="","",COUNTIFS($D$76:$D$275,$B32,O$76:O$275,"&gt;=1",O$76:O$275,"&lt;=4"))</f>
        <v/>
      </c>
      <c r="J32" s="92" t="str">
        <f aca="false">IF($B32="","",COUNTIFS($D$76:$D$275,$B32,P$76:P$275,"&gt;=1",P$76:P$275,"&lt;=4"))</f>
        <v/>
      </c>
      <c r="K32" s="92" t="str">
        <f aca="false">IF($B32="","",COUNTIFS($D$76:$D$275,$B32,Q$76:Q$275,"&gt;=1",Q$76:Q$275,"&lt;=4"))</f>
        <v/>
      </c>
      <c r="L32" s="92" t="str">
        <f aca="false">IF($B32="","",COUNTIFS($D$76:$D$275,$B32,R$76:R$275,"&gt;=1",R$76:R$275,"&lt;=4"))</f>
        <v/>
      </c>
      <c r="M32" s="92" t="str">
        <f aca="false">IF($B32="","",COUNTIFS($D$76:$D$275,$B32,S$76:S$275,"&gt;=1",S$76:S$275,"&lt;=4"))</f>
        <v/>
      </c>
      <c r="N32" s="92" t="str">
        <f aca="false">IF($B32="","",COUNTIFS($D$76:$D$275,$B32,T$76:T$275,"&gt;=1",T$76:T$275,"&lt;=4"))</f>
        <v/>
      </c>
      <c r="O32" s="92" t="str">
        <f aca="false">IF($B32="","",COUNTIFS($D$76:$D$275,$B32,U$76:U$275,"&gt;=1",U$76:U$275,"&lt;=4"))</f>
        <v/>
      </c>
      <c r="P32" s="92" t="str">
        <f aca="false">IF($B32="","",COUNTIFS($D$76:$D$275,$B32,V$76:V$275,"&gt;=1",V$76:V$275,"&lt;=4"))</f>
        <v/>
      </c>
      <c r="Q32" s="92" t="str">
        <f aca="false">IF($B32="","",COUNTIFS($D$76:$D$275,$B32,W$76:W$275,"&gt;=1",W$76:W$275,"&lt;=4"))</f>
        <v/>
      </c>
      <c r="R32" s="92" t="str">
        <f aca="false">IF($B32="","",COUNTIFS($D$76:$D$275,$B32,X$76:X$275,"&gt;=1",X$76:X$275,"&lt;=4"))</f>
        <v/>
      </c>
      <c r="S32" s="92" t="str">
        <f aca="false">IF($B32="","",COUNTIFS($D$76:$D$275,$B32,Y$76:Y$275,"&gt;=1",Y$76:Y$275,"&lt;=4"))</f>
        <v/>
      </c>
      <c r="T32" s="92" t="str">
        <f aca="false">IF($B32="","",COUNTIFS($D$76:$D$275,$B32,Z$76:Z$275,"&gt;=1",Z$76:Z$275,"&lt;=4"))</f>
        <v/>
      </c>
    </row>
    <row r="33" customFormat="false" ht="15" hidden="false" customHeight="true" outlineLevel="0" collapsed="false">
      <c r="B33" s="89" t="str">
        <f aca="false">B18</f>
        <v/>
      </c>
      <c r="C33" s="92" t="str">
        <f aca="false">IF($B33="","",COUNTIFS($D$76:$D$275,$B33,I$76:I$275,"&gt;=1",I$76:I$275,"&lt;=4"))</f>
        <v/>
      </c>
      <c r="D33" s="92" t="str">
        <f aca="false">IF($B33="","",COUNTIFS($D$76:$D$275,$B33,J$76:J$275,"&gt;=1",J$76:J$275,"&lt;=4"))</f>
        <v/>
      </c>
      <c r="E33" s="92" t="str">
        <f aca="false">IF($B33="","",COUNTIFS($D$76:$D$275,$B33,K$76:K$275,"&gt;=1",K$76:K$275,"&lt;=4"))</f>
        <v/>
      </c>
      <c r="F33" s="92" t="str">
        <f aca="false">IF($B33="","",COUNTIFS($D$76:$D$275,$B33,L$76:L$275,"&gt;=1",L$76:L$275,"&lt;=4"))</f>
        <v/>
      </c>
      <c r="G33" s="92" t="str">
        <f aca="false">IF($B33="","",COUNTIFS($D$76:$D$275,$B33,M$76:M$275,"&gt;=1",M$76:M$275,"&lt;=4"))</f>
        <v/>
      </c>
      <c r="H33" s="92" t="str">
        <f aca="false">IF($B33="","",COUNTIFS($D$76:$D$275,$B33,N$76:N$275,"&gt;=1",N$76:N$275,"&lt;=4"))</f>
        <v/>
      </c>
      <c r="I33" s="92" t="str">
        <f aca="false">IF($B33="","",COUNTIFS($D$76:$D$275,$B33,O$76:O$275,"&gt;=1",O$76:O$275,"&lt;=4"))</f>
        <v/>
      </c>
      <c r="J33" s="92" t="str">
        <f aca="false">IF($B33="","",COUNTIFS($D$76:$D$275,$B33,P$76:P$275,"&gt;=1",P$76:P$275,"&lt;=4"))</f>
        <v/>
      </c>
      <c r="K33" s="92" t="str">
        <f aca="false">IF($B33="","",COUNTIFS($D$76:$D$275,$B33,Q$76:Q$275,"&gt;=1",Q$76:Q$275,"&lt;=4"))</f>
        <v/>
      </c>
      <c r="L33" s="92" t="str">
        <f aca="false">IF($B33="","",COUNTIFS($D$76:$D$275,$B33,R$76:R$275,"&gt;=1",R$76:R$275,"&lt;=4"))</f>
        <v/>
      </c>
      <c r="M33" s="92" t="str">
        <f aca="false">IF($B33="","",COUNTIFS($D$76:$D$275,$B33,S$76:S$275,"&gt;=1",S$76:S$275,"&lt;=4"))</f>
        <v/>
      </c>
      <c r="N33" s="92" t="str">
        <f aca="false">IF($B33="","",COUNTIFS($D$76:$D$275,$B33,T$76:T$275,"&gt;=1",T$76:T$275,"&lt;=4"))</f>
        <v/>
      </c>
      <c r="O33" s="92" t="str">
        <f aca="false">IF($B33="","",COUNTIFS($D$76:$D$275,$B33,U$76:U$275,"&gt;=1",U$76:U$275,"&lt;=4"))</f>
        <v/>
      </c>
      <c r="P33" s="92" t="str">
        <f aca="false">IF($B33="","",COUNTIFS($D$76:$D$275,$B33,V$76:V$275,"&gt;=1",V$76:V$275,"&lt;=4"))</f>
        <v/>
      </c>
      <c r="Q33" s="92" t="str">
        <f aca="false">IF($B33="","",COUNTIFS($D$76:$D$275,$B33,W$76:W$275,"&gt;=1",W$76:W$275,"&lt;=4"))</f>
        <v/>
      </c>
      <c r="R33" s="92" t="str">
        <f aca="false">IF($B33="","",COUNTIFS($D$76:$D$275,$B33,X$76:X$275,"&gt;=1",X$76:X$275,"&lt;=4"))</f>
        <v/>
      </c>
      <c r="S33" s="92" t="str">
        <f aca="false">IF($B33="","",COUNTIFS($D$76:$D$275,$B33,Y$76:Y$275,"&gt;=1",Y$76:Y$275,"&lt;=4"))</f>
        <v/>
      </c>
      <c r="T33" s="92" t="str">
        <f aca="false">IF($B33="","",COUNTIFS($D$76:$D$275,$B33,Z$76:Z$275,"&gt;=1",Z$76:Z$275,"&lt;=4"))</f>
        <v/>
      </c>
    </row>
    <row r="34" customFormat="false" ht="15" hidden="false" customHeight="true" outlineLevel="0" collapsed="false">
      <c r="B34" s="89" t="str">
        <f aca="false">B19</f>
        <v/>
      </c>
      <c r="C34" s="92" t="str">
        <f aca="false">IF($B34="","",COUNTIFS($D$76:$D$275,$B34,I$76:I$275,"&gt;=1",I$76:I$275,"&lt;=4"))</f>
        <v/>
      </c>
      <c r="D34" s="92" t="str">
        <f aca="false">IF($B34="","",COUNTIFS($D$76:$D$275,$B34,J$76:J$275,"&gt;=1",J$76:J$275,"&lt;=4"))</f>
        <v/>
      </c>
      <c r="E34" s="92" t="str">
        <f aca="false">IF($B34="","",COUNTIFS($D$76:$D$275,$B34,K$76:K$275,"&gt;=1",K$76:K$275,"&lt;=4"))</f>
        <v/>
      </c>
      <c r="F34" s="92" t="str">
        <f aca="false">IF($B34="","",COUNTIFS($D$76:$D$275,$B34,L$76:L$275,"&gt;=1",L$76:L$275,"&lt;=4"))</f>
        <v/>
      </c>
      <c r="G34" s="92" t="str">
        <f aca="false">IF($B34="","",COUNTIFS($D$76:$D$275,$B34,M$76:M$275,"&gt;=1",M$76:M$275,"&lt;=4"))</f>
        <v/>
      </c>
      <c r="H34" s="92" t="str">
        <f aca="false">IF($B34="","",COUNTIFS($D$76:$D$275,$B34,N$76:N$275,"&gt;=1",N$76:N$275,"&lt;=4"))</f>
        <v/>
      </c>
      <c r="I34" s="92" t="str">
        <f aca="false">IF($B34="","",COUNTIFS($D$76:$D$275,$B34,O$76:O$275,"&gt;=1",O$76:O$275,"&lt;=4"))</f>
        <v/>
      </c>
      <c r="J34" s="92" t="str">
        <f aca="false">IF($B34="","",COUNTIFS($D$76:$D$275,$B34,P$76:P$275,"&gt;=1",P$76:P$275,"&lt;=4"))</f>
        <v/>
      </c>
      <c r="K34" s="92" t="str">
        <f aca="false">IF($B34="","",COUNTIFS($D$76:$D$275,$B34,Q$76:Q$275,"&gt;=1",Q$76:Q$275,"&lt;=4"))</f>
        <v/>
      </c>
      <c r="L34" s="92" t="str">
        <f aca="false">IF($B34="","",COUNTIFS($D$76:$D$275,$B34,R$76:R$275,"&gt;=1",R$76:R$275,"&lt;=4"))</f>
        <v/>
      </c>
      <c r="M34" s="92" t="str">
        <f aca="false">IF($B34="","",COUNTIFS($D$76:$D$275,$B34,S$76:S$275,"&gt;=1",S$76:S$275,"&lt;=4"))</f>
        <v/>
      </c>
      <c r="N34" s="92" t="str">
        <f aca="false">IF($B34="","",COUNTIFS($D$76:$D$275,$B34,T$76:T$275,"&gt;=1",T$76:T$275,"&lt;=4"))</f>
        <v/>
      </c>
      <c r="O34" s="92" t="str">
        <f aca="false">IF($B34="","",COUNTIFS($D$76:$D$275,$B34,U$76:U$275,"&gt;=1",U$76:U$275,"&lt;=4"))</f>
        <v/>
      </c>
      <c r="P34" s="92" t="str">
        <f aca="false">IF($B34="","",COUNTIFS($D$76:$D$275,$B34,V$76:V$275,"&gt;=1",V$76:V$275,"&lt;=4"))</f>
        <v/>
      </c>
      <c r="Q34" s="92" t="str">
        <f aca="false">IF($B34="","",COUNTIFS($D$76:$D$275,$B34,W$76:W$275,"&gt;=1",W$76:W$275,"&lt;=4"))</f>
        <v/>
      </c>
      <c r="R34" s="92" t="str">
        <f aca="false">IF($B34="","",COUNTIFS($D$76:$D$275,$B34,X$76:X$275,"&gt;=1",X$76:X$275,"&lt;=4"))</f>
        <v/>
      </c>
      <c r="S34" s="92" t="str">
        <f aca="false">IF($B34="","",COUNTIFS($D$76:$D$275,$B34,Y$76:Y$275,"&gt;=1",Y$76:Y$275,"&lt;=4"))</f>
        <v/>
      </c>
      <c r="T34" s="92" t="str">
        <f aca="false">IF($B34="","",COUNTIFS($D$76:$D$275,$B34,Z$76:Z$275,"&gt;=1",Z$76:Z$275,"&lt;=4"))</f>
        <v/>
      </c>
    </row>
    <row r="35" customFormat="false" ht="15" hidden="false" customHeight="true" outlineLevel="0" collapsed="false">
      <c r="B35" s="89" t="str">
        <f aca="false">B20</f>
        <v/>
      </c>
      <c r="C35" s="92" t="str">
        <f aca="false">IF($B35="","",COUNTIFS($D$76:$D$275,$B35,I$76:I$275,"&gt;=1",I$76:I$275,"&lt;=4"))</f>
        <v/>
      </c>
      <c r="D35" s="92" t="str">
        <f aca="false">IF($B35="","",COUNTIFS($D$76:$D$275,$B35,J$76:J$275,"&gt;=1",J$76:J$275,"&lt;=4"))</f>
        <v/>
      </c>
      <c r="E35" s="92" t="str">
        <f aca="false">IF($B35="","",COUNTIFS($D$76:$D$275,$B35,K$76:K$275,"&gt;=1",K$76:K$275,"&lt;=4"))</f>
        <v/>
      </c>
      <c r="F35" s="92" t="str">
        <f aca="false">IF($B35="","",COUNTIFS($D$76:$D$275,$B35,L$76:L$275,"&gt;=1",L$76:L$275,"&lt;=4"))</f>
        <v/>
      </c>
      <c r="G35" s="92" t="str">
        <f aca="false">IF($B35="","",COUNTIFS($D$76:$D$275,$B35,M$76:M$275,"&gt;=1",M$76:M$275,"&lt;=4"))</f>
        <v/>
      </c>
      <c r="H35" s="92" t="str">
        <f aca="false">IF($B35="","",COUNTIFS($D$76:$D$275,$B35,N$76:N$275,"&gt;=1",N$76:N$275,"&lt;=4"))</f>
        <v/>
      </c>
      <c r="I35" s="92" t="str">
        <f aca="false">IF($B35="","",COUNTIFS($D$76:$D$275,$B35,O$76:O$275,"&gt;=1",O$76:O$275,"&lt;=4"))</f>
        <v/>
      </c>
      <c r="J35" s="92" t="str">
        <f aca="false">IF($B35="","",COUNTIFS($D$76:$D$275,$B35,P$76:P$275,"&gt;=1",P$76:P$275,"&lt;=4"))</f>
        <v/>
      </c>
      <c r="K35" s="92" t="str">
        <f aca="false">IF($B35="","",COUNTIFS($D$76:$D$275,$B35,Q$76:Q$275,"&gt;=1",Q$76:Q$275,"&lt;=4"))</f>
        <v/>
      </c>
      <c r="L35" s="92" t="str">
        <f aca="false">IF($B35="","",COUNTIFS($D$76:$D$275,$B35,R$76:R$275,"&gt;=1",R$76:R$275,"&lt;=4"))</f>
        <v/>
      </c>
      <c r="M35" s="92" t="str">
        <f aca="false">IF($B35="","",COUNTIFS($D$76:$D$275,$B35,S$76:S$275,"&gt;=1",S$76:S$275,"&lt;=4"))</f>
        <v/>
      </c>
      <c r="N35" s="92" t="str">
        <f aca="false">IF($B35="","",COUNTIFS($D$76:$D$275,$B35,T$76:T$275,"&gt;=1",T$76:T$275,"&lt;=4"))</f>
        <v/>
      </c>
      <c r="O35" s="92" t="str">
        <f aca="false">IF($B35="","",COUNTIFS($D$76:$D$275,$B35,U$76:U$275,"&gt;=1",U$76:U$275,"&lt;=4"))</f>
        <v/>
      </c>
      <c r="P35" s="92" t="str">
        <f aca="false">IF($B35="","",COUNTIFS($D$76:$D$275,$B35,V$76:V$275,"&gt;=1",V$76:V$275,"&lt;=4"))</f>
        <v/>
      </c>
      <c r="Q35" s="92" t="str">
        <f aca="false">IF($B35="","",COUNTIFS($D$76:$D$275,$B35,W$76:W$275,"&gt;=1",W$76:W$275,"&lt;=4"))</f>
        <v/>
      </c>
      <c r="R35" s="92" t="str">
        <f aca="false">IF($B35="","",COUNTIFS($D$76:$D$275,$B35,X$76:X$275,"&gt;=1",X$76:X$275,"&lt;=4"))</f>
        <v/>
      </c>
      <c r="S35" s="92" t="str">
        <f aca="false">IF($B35="","",COUNTIFS($D$76:$D$275,$B35,Y$76:Y$275,"&gt;=1",Y$76:Y$275,"&lt;=4"))</f>
        <v/>
      </c>
      <c r="T35" s="92" t="str">
        <f aca="false">IF($B35="","",COUNTIFS($D$76:$D$275,$B35,Z$76:Z$275,"&gt;=1",Z$76:Z$275,"&lt;=4"))</f>
        <v/>
      </c>
    </row>
    <row r="36" customFormat="false" ht="15" hidden="false" customHeight="true" outlineLevel="0" collapsed="false">
      <c r="B36" s="89" t="str">
        <f aca="false">B21</f>
        <v/>
      </c>
      <c r="C36" s="92" t="str">
        <f aca="false">IF($B36="","",COUNTIFS($D$76:$D$275,$B36,I$76:I$275,"&gt;=1",I$76:I$275,"&lt;=4"))</f>
        <v/>
      </c>
      <c r="D36" s="92" t="str">
        <f aca="false">IF($B36="","",COUNTIFS($D$76:$D$275,$B36,J$76:J$275,"&gt;=1",J$76:J$275,"&lt;=4"))</f>
        <v/>
      </c>
      <c r="E36" s="92" t="str">
        <f aca="false">IF($B36="","",COUNTIFS($D$76:$D$275,$B36,K$76:K$275,"&gt;=1",K$76:K$275,"&lt;=4"))</f>
        <v/>
      </c>
      <c r="F36" s="92" t="str">
        <f aca="false">IF($B36="","",COUNTIFS($D$76:$D$275,$B36,L$76:L$275,"&gt;=1",L$76:L$275,"&lt;=4"))</f>
        <v/>
      </c>
      <c r="G36" s="92" t="str">
        <f aca="false">IF($B36="","",COUNTIFS($D$76:$D$275,$B36,M$76:M$275,"&gt;=1",M$76:M$275,"&lt;=4"))</f>
        <v/>
      </c>
      <c r="H36" s="92" t="str">
        <f aca="false">IF($B36="","",COUNTIFS($D$76:$D$275,$B36,N$76:N$275,"&gt;=1",N$76:N$275,"&lt;=4"))</f>
        <v/>
      </c>
      <c r="I36" s="92" t="str">
        <f aca="false">IF($B36="","",COUNTIFS($D$76:$D$275,$B36,O$76:O$275,"&gt;=1",O$76:O$275,"&lt;=4"))</f>
        <v/>
      </c>
      <c r="J36" s="92" t="str">
        <f aca="false">IF($B36="","",COUNTIFS($D$76:$D$275,$B36,P$76:P$275,"&gt;=1",P$76:P$275,"&lt;=4"))</f>
        <v/>
      </c>
      <c r="K36" s="92" t="str">
        <f aca="false">IF($B36="","",COUNTIFS($D$76:$D$275,$B36,Q$76:Q$275,"&gt;=1",Q$76:Q$275,"&lt;=4"))</f>
        <v/>
      </c>
      <c r="L36" s="92" t="str">
        <f aca="false">IF($B36="","",COUNTIFS($D$76:$D$275,$B36,R$76:R$275,"&gt;=1",R$76:R$275,"&lt;=4"))</f>
        <v/>
      </c>
      <c r="M36" s="92" t="str">
        <f aca="false">IF($B36="","",COUNTIFS($D$76:$D$275,$B36,S$76:S$275,"&gt;=1",S$76:S$275,"&lt;=4"))</f>
        <v/>
      </c>
      <c r="N36" s="92" t="str">
        <f aca="false">IF($B36="","",COUNTIFS($D$76:$D$275,$B36,T$76:T$275,"&gt;=1",T$76:T$275,"&lt;=4"))</f>
        <v/>
      </c>
      <c r="O36" s="92" t="str">
        <f aca="false">IF($B36="","",COUNTIFS($D$76:$D$275,$B36,U$76:U$275,"&gt;=1",U$76:U$275,"&lt;=4"))</f>
        <v/>
      </c>
      <c r="P36" s="92" t="str">
        <f aca="false">IF($B36="","",COUNTIFS($D$76:$D$275,$B36,V$76:V$275,"&gt;=1",V$76:V$275,"&lt;=4"))</f>
        <v/>
      </c>
      <c r="Q36" s="92" t="str">
        <f aca="false">IF($B36="","",COUNTIFS($D$76:$D$275,$B36,W$76:W$275,"&gt;=1",W$76:W$275,"&lt;=4"))</f>
        <v/>
      </c>
      <c r="R36" s="92" t="str">
        <f aca="false">IF($B36="","",COUNTIFS($D$76:$D$275,$B36,X$76:X$275,"&gt;=1",X$76:X$275,"&lt;=4"))</f>
        <v/>
      </c>
      <c r="S36" s="92" t="str">
        <f aca="false">IF($B36="","",COUNTIFS($D$76:$D$275,$B36,Y$76:Y$275,"&gt;=1",Y$76:Y$275,"&lt;=4"))</f>
        <v/>
      </c>
      <c r="T36" s="92" t="str">
        <f aca="false">IF($B36="","",COUNTIFS($D$76:$D$275,$B36,Z$76:Z$275,"&gt;=1",Z$76:Z$275,"&lt;=4"))</f>
        <v/>
      </c>
    </row>
    <row r="37" customFormat="false" ht="15" hidden="false" customHeight="true" outlineLevel="0" collapsed="false">
      <c r="B37" s="89" t="str">
        <f aca="false">B22</f>
        <v/>
      </c>
      <c r="C37" s="92" t="str">
        <f aca="false">IF($B37="","",COUNTIFS($D$76:$D$275,$B37,I$76:I$275,"&gt;=1",I$76:I$275,"&lt;=4"))</f>
        <v/>
      </c>
      <c r="D37" s="92" t="str">
        <f aca="false">IF($B37="","",COUNTIFS($D$76:$D$275,$B37,J$76:J$275,"&gt;=1",J$76:J$275,"&lt;=4"))</f>
        <v/>
      </c>
      <c r="E37" s="92" t="str">
        <f aca="false">IF($B37="","",COUNTIFS($D$76:$D$275,$B37,K$76:K$275,"&gt;=1",K$76:K$275,"&lt;=4"))</f>
        <v/>
      </c>
      <c r="F37" s="92" t="str">
        <f aca="false">IF($B37="","",COUNTIFS($D$76:$D$275,$B37,L$76:L$275,"&gt;=1",L$76:L$275,"&lt;=4"))</f>
        <v/>
      </c>
      <c r="G37" s="92" t="str">
        <f aca="false">IF($B37="","",COUNTIFS($D$76:$D$275,$B37,M$76:M$275,"&gt;=1",M$76:M$275,"&lt;=4"))</f>
        <v/>
      </c>
      <c r="H37" s="92" t="str">
        <f aca="false">IF($B37="","",COUNTIFS($D$76:$D$275,$B37,N$76:N$275,"&gt;=1",N$76:N$275,"&lt;=4"))</f>
        <v/>
      </c>
      <c r="I37" s="92" t="str">
        <f aca="false">IF($B37="","",COUNTIFS($D$76:$D$275,$B37,O$76:O$275,"&gt;=1",O$76:O$275,"&lt;=4"))</f>
        <v/>
      </c>
      <c r="J37" s="92" t="str">
        <f aca="false">IF($B37="","",COUNTIFS($D$76:$D$275,$B37,P$76:P$275,"&gt;=1",P$76:P$275,"&lt;=4"))</f>
        <v/>
      </c>
      <c r="K37" s="92" t="str">
        <f aca="false">IF($B37="","",COUNTIFS($D$76:$D$275,$B37,Q$76:Q$275,"&gt;=1",Q$76:Q$275,"&lt;=4"))</f>
        <v/>
      </c>
      <c r="L37" s="92" t="str">
        <f aca="false">IF($B37="","",COUNTIFS($D$76:$D$275,$B37,R$76:R$275,"&gt;=1",R$76:R$275,"&lt;=4"))</f>
        <v/>
      </c>
      <c r="M37" s="92" t="str">
        <f aca="false">IF($B37="","",COUNTIFS($D$76:$D$275,$B37,S$76:S$275,"&gt;=1",S$76:S$275,"&lt;=4"))</f>
        <v/>
      </c>
      <c r="N37" s="92" t="str">
        <f aca="false">IF($B37="","",COUNTIFS($D$76:$D$275,$B37,T$76:T$275,"&gt;=1",T$76:T$275,"&lt;=4"))</f>
        <v/>
      </c>
      <c r="O37" s="92" t="str">
        <f aca="false">IF($B37="","",COUNTIFS($D$76:$D$275,$B37,U$76:U$275,"&gt;=1",U$76:U$275,"&lt;=4"))</f>
        <v/>
      </c>
      <c r="P37" s="92" t="str">
        <f aca="false">IF($B37="","",COUNTIFS($D$76:$D$275,$B37,V$76:V$275,"&gt;=1",V$76:V$275,"&lt;=4"))</f>
        <v/>
      </c>
      <c r="Q37" s="92" t="str">
        <f aca="false">IF($B37="","",COUNTIFS($D$76:$D$275,$B37,W$76:W$275,"&gt;=1",W$76:W$275,"&lt;=4"))</f>
        <v/>
      </c>
      <c r="R37" s="92" t="str">
        <f aca="false">IF($B37="","",COUNTIFS($D$76:$D$275,$B37,X$76:X$275,"&gt;=1",X$76:X$275,"&lt;=4"))</f>
        <v/>
      </c>
      <c r="S37" s="92" t="str">
        <f aca="false">IF($B37="","",COUNTIFS($D$76:$D$275,$B37,Y$76:Y$275,"&gt;=1",Y$76:Y$275,"&lt;=4"))</f>
        <v/>
      </c>
      <c r="T37" s="92" t="str">
        <f aca="false">IF($B37="","",COUNTIFS($D$76:$D$275,$B37,Z$76:Z$275,"&gt;=1",Z$76:Z$275,"&lt;=4"))</f>
        <v/>
      </c>
    </row>
    <row r="38" customFormat="false" ht="15" hidden="false" customHeight="true" outlineLevel="0" collapsed="false">
      <c r="B38" s="89" t="str">
        <f aca="false">B23</f>
        <v/>
      </c>
      <c r="C38" s="92" t="str">
        <f aca="false">IF($B38="","",COUNTIFS($D$76:$D$275,$B38,I$76:I$275,"&gt;=1",I$76:I$275,"&lt;=4"))</f>
        <v/>
      </c>
      <c r="D38" s="92" t="str">
        <f aca="false">IF($B38="","",COUNTIFS($D$76:$D$275,$B38,J$76:J$275,"&gt;=1",J$76:J$275,"&lt;=4"))</f>
        <v/>
      </c>
      <c r="E38" s="92" t="str">
        <f aca="false">IF($B38="","",COUNTIFS($D$76:$D$275,$B38,K$76:K$275,"&gt;=1",K$76:K$275,"&lt;=4"))</f>
        <v/>
      </c>
      <c r="F38" s="92" t="str">
        <f aca="false">IF($B38="","",COUNTIFS($D$76:$D$275,$B38,L$76:L$275,"&gt;=1",L$76:L$275,"&lt;=4"))</f>
        <v/>
      </c>
      <c r="G38" s="92" t="str">
        <f aca="false">IF($B38="","",COUNTIFS($D$76:$D$275,$B38,M$76:M$275,"&gt;=1",M$76:M$275,"&lt;=4"))</f>
        <v/>
      </c>
      <c r="H38" s="92" t="str">
        <f aca="false">IF($B38="","",COUNTIFS($D$76:$D$275,$B38,N$76:N$275,"&gt;=1",N$76:N$275,"&lt;=4"))</f>
        <v/>
      </c>
      <c r="I38" s="92" t="str">
        <f aca="false">IF($B38="","",COUNTIFS($D$76:$D$275,$B38,O$76:O$275,"&gt;=1",O$76:O$275,"&lt;=4"))</f>
        <v/>
      </c>
      <c r="J38" s="92" t="str">
        <f aca="false">IF($B38="","",COUNTIFS($D$76:$D$275,$B38,P$76:P$275,"&gt;=1",P$76:P$275,"&lt;=4"))</f>
        <v/>
      </c>
      <c r="K38" s="92" t="str">
        <f aca="false">IF($B38="","",COUNTIFS($D$76:$D$275,$B38,Q$76:Q$275,"&gt;=1",Q$76:Q$275,"&lt;=4"))</f>
        <v/>
      </c>
      <c r="L38" s="92" t="str">
        <f aca="false">IF($B38="","",COUNTIFS($D$76:$D$275,$B38,R$76:R$275,"&gt;=1",R$76:R$275,"&lt;=4"))</f>
        <v/>
      </c>
      <c r="M38" s="92" t="str">
        <f aca="false">IF($B38="","",COUNTIFS($D$76:$D$275,$B38,S$76:S$275,"&gt;=1",S$76:S$275,"&lt;=4"))</f>
        <v/>
      </c>
      <c r="N38" s="92" t="str">
        <f aca="false">IF($B38="","",COUNTIFS($D$76:$D$275,$B38,T$76:T$275,"&gt;=1",T$76:T$275,"&lt;=4"))</f>
        <v/>
      </c>
      <c r="O38" s="92" t="str">
        <f aca="false">IF($B38="","",COUNTIFS($D$76:$D$275,$B38,U$76:U$275,"&gt;=1",U$76:U$275,"&lt;=4"))</f>
        <v/>
      </c>
      <c r="P38" s="92" t="str">
        <f aca="false">IF($B38="","",COUNTIFS($D$76:$D$275,$B38,V$76:V$275,"&gt;=1",V$76:V$275,"&lt;=4"))</f>
        <v/>
      </c>
      <c r="Q38" s="92" t="str">
        <f aca="false">IF($B38="","",COUNTIFS($D$76:$D$275,$B38,W$76:W$275,"&gt;=1",W$76:W$275,"&lt;=4"))</f>
        <v/>
      </c>
      <c r="R38" s="92" t="str">
        <f aca="false">IF($B38="","",COUNTIFS($D$76:$D$275,$B38,X$76:X$275,"&gt;=1",X$76:X$275,"&lt;=4"))</f>
        <v/>
      </c>
      <c r="S38" s="92" t="str">
        <f aca="false">IF($B38="","",COUNTIFS($D$76:$D$275,$B38,Y$76:Y$275,"&gt;=1",Y$76:Y$275,"&lt;=4"))</f>
        <v/>
      </c>
      <c r="T38" s="92" t="str">
        <f aca="false">IF($B38="","",COUNTIFS($D$76:$D$275,$B38,Z$76:Z$275,"&gt;=1",Z$76:Z$275,"&lt;=4"))</f>
        <v/>
      </c>
    </row>
    <row r="39" customFormat="false" ht="15" hidden="false" customHeight="true" outlineLevel="0" collapsed="false">
      <c r="B39" s="93" t="s">
        <v>303</v>
      </c>
      <c r="C39" s="72" t="n">
        <f aca="false">SUM(C29:C38)</f>
        <v>0</v>
      </c>
      <c r="D39" s="72" t="n">
        <f aca="false">SUM(D29:D38)</f>
        <v>0</v>
      </c>
      <c r="E39" s="72" t="n">
        <f aca="false">SUM(E29:E38)</f>
        <v>0</v>
      </c>
      <c r="F39" s="72" t="n">
        <f aca="false">SUM(F29:F38)</f>
        <v>0</v>
      </c>
      <c r="G39" s="72" t="n">
        <f aca="false">SUM(G29:G38)</f>
        <v>0</v>
      </c>
      <c r="H39" s="72" t="n">
        <f aca="false">SUM(H29:H38)</f>
        <v>0</v>
      </c>
      <c r="I39" s="72" t="n">
        <f aca="false">SUM(I29:I38)</f>
        <v>0</v>
      </c>
      <c r="J39" s="72" t="n">
        <f aca="false">SUM(J29:J38)</f>
        <v>0</v>
      </c>
      <c r="K39" s="72" t="n">
        <f aca="false">SUM(K29:K38)</f>
        <v>0</v>
      </c>
      <c r="L39" s="72" t="n">
        <f aca="false">SUM(L29:L38)</f>
        <v>0</v>
      </c>
      <c r="M39" s="72" t="n">
        <f aca="false">SUM(M29:M38)</f>
        <v>0</v>
      </c>
      <c r="N39" s="72" t="n">
        <f aca="false">SUM(N29:N38)</f>
        <v>0</v>
      </c>
      <c r="O39" s="72" t="n">
        <f aca="false">SUM(O29:O38)</f>
        <v>0</v>
      </c>
      <c r="P39" s="72" t="n">
        <f aca="false">SUM(P29:P38)</f>
        <v>0</v>
      </c>
      <c r="Q39" s="72" t="n">
        <f aca="false">SUM(Q29:Q38)</f>
        <v>0</v>
      </c>
      <c r="R39" s="72" t="n">
        <f aca="false">SUM(R29:R38)</f>
        <v>0</v>
      </c>
      <c r="S39" s="72" t="n">
        <f aca="false">SUM(S29:S38)</f>
        <v>0</v>
      </c>
      <c r="T39" s="72" t="n">
        <f aca="false">SUM(T29:T38)</f>
        <v>0</v>
      </c>
    </row>
    <row r="40" customFormat="false" ht="15" hidden="false" customHeight="true" outlineLevel="0" collapsed="false"/>
    <row r="41" customFormat="false" ht="15" hidden="false" customHeight="true" outlineLevel="0" collapsed="false"/>
    <row r="42" customFormat="false" ht="15" hidden="false" customHeight="true" outlineLevel="0" collapsed="false">
      <c r="B42" s="3" t="s">
        <v>308</v>
      </c>
    </row>
    <row r="43" customFormat="false" ht="15" hidden="false" customHeight="true" outlineLevel="0" collapsed="false">
      <c r="B43" s="34" t="s">
        <v>309</v>
      </c>
    </row>
    <row r="44" customFormat="false" ht="15" hidden="false" customHeight="true" outlineLevel="0" collapsed="false">
      <c r="B44" s="39" t="s">
        <v>279</v>
      </c>
      <c r="C44" s="90" t="n">
        <f aca="false">$C$3</f>
        <v>45839</v>
      </c>
      <c r="D44" s="91" t="n">
        <f aca="false">EDATE($C$3,1)</f>
        <v>45870</v>
      </c>
      <c r="E44" s="90" t="n">
        <f aca="false">EDATE($C$3,2)</f>
        <v>45901</v>
      </c>
      <c r="F44" s="91" t="n">
        <f aca="false">EDATE($C$3,3)</f>
        <v>45931</v>
      </c>
      <c r="G44" s="90" t="n">
        <f aca="false">EDATE($C$3,4)</f>
        <v>45962</v>
      </c>
      <c r="H44" s="91" t="n">
        <f aca="false">EDATE($C$3,5)</f>
        <v>45992</v>
      </c>
      <c r="I44" s="90" t="n">
        <f aca="false">EDATE($C$3,6)</f>
        <v>46023</v>
      </c>
      <c r="J44" s="91" t="n">
        <f aca="false">EDATE($C$3,7)</f>
        <v>46054</v>
      </c>
      <c r="K44" s="90" t="n">
        <f aca="false">EDATE($C$3,8)</f>
        <v>46082</v>
      </c>
      <c r="L44" s="91" t="n">
        <f aca="false">EDATE($C$3,9)</f>
        <v>46113</v>
      </c>
      <c r="M44" s="90" t="n">
        <f aca="false">EDATE($C$3,10)</f>
        <v>46143</v>
      </c>
      <c r="N44" s="91" t="n">
        <f aca="false">EDATE($C$3,11)</f>
        <v>46174</v>
      </c>
      <c r="O44" s="90" t="n">
        <f aca="false">EDATE($C$3,12)</f>
        <v>46204</v>
      </c>
      <c r="P44" s="91" t="n">
        <f aca="false">EDATE($C$3,13)</f>
        <v>46235</v>
      </c>
      <c r="Q44" s="90" t="n">
        <f aca="false">EDATE($C$3,14)</f>
        <v>46266</v>
      </c>
      <c r="R44" s="91" t="n">
        <f aca="false">EDATE($C$3,15)</f>
        <v>46296</v>
      </c>
      <c r="S44" s="90" t="n">
        <f aca="false">EDATE($C$3,16)</f>
        <v>46327</v>
      </c>
      <c r="T44" s="91" t="n">
        <f aca="false">EDATE($C$3,17)</f>
        <v>46357</v>
      </c>
    </row>
    <row r="45" customFormat="false" ht="15" hidden="false" customHeight="true" outlineLevel="0" collapsed="false">
      <c r="B45" s="89" t="str">
        <f aca="false">B14</f>
        <v>Maria Garcia</v>
      </c>
      <c r="C45" s="92" t="n">
        <f aca="false">IF($B45="","",SUMIFS(I$76:I$275,$D$76:$D$275,$B45,I$76:I$275,"&gt;=1",I$76:I$275,"&lt;=4"))</f>
        <v>0</v>
      </c>
      <c r="D45" s="92" t="n">
        <f aca="false">IF($B45="","",SUMIFS(J$76:J$275,$D$76:$D$275,$B45,J$76:J$275,"&gt;=1",J$76:J$275,"&lt;=4"))</f>
        <v>0</v>
      </c>
      <c r="E45" s="92" t="n">
        <f aca="false">IF($B45="","",SUMIFS(K$76:K$275,$D$76:$D$275,$B45,K$76:K$275,"&gt;=1",K$76:K$275,"&lt;=4"))</f>
        <v>0</v>
      </c>
      <c r="F45" s="92" t="n">
        <f aca="false">IF($B45="","",SUMIFS(L$76:L$275,$D$76:$D$275,$B45,L$76:L$275,"&gt;=1",L$76:L$275,"&lt;=4"))</f>
        <v>0</v>
      </c>
      <c r="G45" s="92" t="n">
        <f aca="false">IF($B45="","",SUMIFS(M$76:M$275,$D$76:$D$275,$B45,M$76:M$275,"&gt;=1",M$76:M$275,"&lt;=4"))</f>
        <v>0</v>
      </c>
      <c r="H45" s="92" t="n">
        <f aca="false">IF($B45="","",SUMIFS(N$76:N$275,$D$76:$D$275,$B45,N$76:N$275,"&gt;=1",N$76:N$275,"&lt;=4"))</f>
        <v>0</v>
      </c>
      <c r="I45" s="92" t="n">
        <f aca="false">IF($B45="","",SUMIFS(O$76:O$275,$D$76:$D$275,$B45,O$76:O$275,"&gt;=1",O$76:O$275,"&lt;=4"))</f>
        <v>0</v>
      </c>
      <c r="J45" s="92" t="n">
        <f aca="false">IF($B45="","",SUMIFS(P$76:P$275,$D$76:$D$275,$B45,P$76:P$275,"&gt;=1",P$76:P$275,"&lt;=4"))</f>
        <v>0</v>
      </c>
      <c r="K45" s="92" t="n">
        <f aca="false">IF($B45="","",SUMIFS(Q$76:Q$275,$D$76:$D$275,$B45,Q$76:Q$275,"&gt;=1",Q$76:Q$275,"&lt;=4"))</f>
        <v>0</v>
      </c>
      <c r="L45" s="92" t="n">
        <f aca="false">IF($B45="","",SUMIFS(R$76:R$275,$D$76:$D$275,$B45,R$76:R$275,"&gt;=1",R$76:R$275,"&lt;=4"))</f>
        <v>0</v>
      </c>
      <c r="M45" s="92" t="n">
        <f aca="false">IF($B45="","",SUMIFS(S$76:S$275,$D$76:$D$275,$B45,S$76:S$275,"&gt;=1",S$76:S$275,"&lt;=4"))</f>
        <v>0</v>
      </c>
      <c r="N45" s="92" t="n">
        <f aca="false">IF($B45="","",SUMIFS(T$76:T$275,$D$76:$D$275,$B45,T$76:T$275,"&gt;=1",T$76:T$275,"&lt;=4"))</f>
        <v>0</v>
      </c>
      <c r="O45" s="92" t="n">
        <f aca="false">IF($B45="","",SUMIFS(U$76:U$275,$D$76:$D$275,$B45,U$76:U$275,"&gt;=1",U$76:U$275,"&lt;=4"))</f>
        <v>0</v>
      </c>
      <c r="P45" s="92" t="n">
        <f aca="false">IF($B45="","",SUMIFS(V$76:V$275,$D$76:$D$275,$B45,V$76:V$275,"&gt;=1",V$76:V$275,"&lt;=4"))</f>
        <v>0</v>
      </c>
      <c r="Q45" s="92" t="n">
        <f aca="false">IF($B45="","",SUMIFS(W$76:W$275,$D$76:$D$275,$B45,W$76:W$275,"&gt;=1",W$76:W$275,"&lt;=4"))</f>
        <v>0</v>
      </c>
      <c r="R45" s="92" t="n">
        <f aca="false">IF($B45="","",SUMIFS(X$76:X$275,$D$76:$D$275,$B45,X$76:X$275,"&gt;=1",X$76:X$275,"&lt;=4"))</f>
        <v>0</v>
      </c>
      <c r="S45" s="92" t="n">
        <f aca="false">IF($B45="","",SUMIFS(Y$76:Y$275,$D$76:$D$275,$B45,Y$76:Y$275,"&gt;=1",Y$76:Y$275,"&lt;=4"))</f>
        <v>0</v>
      </c>
      <c r="T45" s="92" t="n">
        <f aca="false">IF($B45="","",SUMIFS(Z$76:Z$275,$D$76:$D$275,$B45,Z$76:Z$275,"&gt;=1",Z$76:Z$275,"&lt;=4"))</f>
        <v>0</v>
      </c>
    </row>
    <row r="46" customFormat="false" ht="15" hidden="false" customHeight="true" outlineLevel="0" collapsed="false">
      <c r="B46" s="89" t="str">
        <f aca="false">B15</f>
        <v/>
      </c>
      <c r="C46" s="92" t="str">
        <f aca="false">IF($B46="","",SUMIFS(I$76:I$275,$D$76:$D$275,$B46,I$76:I$275,"&gt;=1",I$76:I$275,"&lt;=4"))</f>
        <v/>
      </c>
      <c r="D46" s="92" t="str">
        <f aca="false">IF($B46="","",SUMIFS(J$76:J$275,$D$76:$D$275,$B46,J$76:J$275,"&gt;=1",J$76:J$275,"&lt;=4"))</f>
        <v/>
      </c>
      <c r="E46" s="92" t="str">
        <f aca="false">IF($B46="","",SUMIFS(K$76:K$275,$D$76:$D$275,$B46,K$76:K$275,"&gt;=1",K$76:K$275,"&lt;=4"))</f>
        <v/>
      </c>
      <c r="F46" s="92" t="str">
        <f aca="false">IF($B46="","",SUMIFS(L$76:L$275,$D$76:$D$275,$B46,L$76:L$275,"&gt;=1",L$76:L$275,"&lt;=4"))</f>
        <v/>
      </c>
      <c r="G46" s="92" t="str">
        <f aca="false">IF($B46="","",SUMIFS(M$76:M$275,$D$76:$D$275,$B46,M$76:M$275,"&gt;=1",M$76:M$275,"&lt;=4"))</f>
        <v/>
      </c>
      <c r="H46" s="92" t="str">
        <f aca="false">IF($B46="","",SUMIFS(N$76:N$275,$D$76:$D$275,$B46,N$76:N$275,"&gt;=1",N$76:N$275,"&lt;=4"))</f>
        <v/>
      </c>
      <c r="I46" s="92" t="str">
        <f aca="false">IF($B46="","",SUMIFS(O$76:O$275,$D$76:$D$275,$B46,O$76:O$275,"&gt;=1",O$76:O$275,"&lt;=4"))</f>
        <v/>
      </c>
      <c r="J46" s="92" t="str">
        <f aca="false">IF($B46="","",SUMIFS(P$76:P$275,$D$76:$D$275,$B46,P$76:P$275,"&gt;=1",P$76:P$275,"&lt;=4"))</f>
        <v/>
      </c>
      <c r="K46" s="92" t="str">
        <f aca="false">IF($B46="","",SUMIFS(Q$76:Q$275,$D$76:$D$275,$B46,Q$76:Q$275,"&gt;=1",Q$76:Q$275,"&lt;=4"))</f>
        <v/>
      </c>
      <c r="L46" s="92" t="str">
        <f aca="false">IF($B46="","",SUMIFS(R$76:R$275,$D$76:$D$275,$B46,R$76:R$275,"&gt;=1",R$76:R$275,"&lt;=4"))</f>
        <v/>
      </c>
      <c r="M46" s="92" t="str">
        <f aca="false">IF($B46="","",SUMIFS(S$76:S$275,$D$76:$D$275,$B46,S$76:S$275,"&gt;=1",S$76:S$275,"&lt;=4"))</f>
        <v/>
      </c>
      <c r="N46" s="92" t="str">
        <f aca="false">IF($B46="","",SUMIFS(T$76:T$275,$D$76:$D$275,$B46,T$76:T$275,"&gt;=1",T$76:T$275,"&lt;=4"))</f>
        <v/>
      </c>
      <c r="O46" s="92" t="str">
        <f aca="false">IF($B46="","",SUMIFS(U$76:U$275,$D$76:$D$275,$B46,U$76:U$275,"&gt;=1",U$76:U$275,"&lt;=4"))</f>
        <v/>
      </c>
      <c r="P46" s="92" t="str">
        <f aca="false">IF($B46="","",SUMIFS(V$76:V$275,$D$76:$D$275,$B46,V$76:V$275,"&gt;=1",V$76:V$275,"&lt;=4"))</f>
        <v/>
      </c>
      <c r="Q46" s="92" t="str">
        <f aca="false">IF($B46="","",SUMIFS(W$76:W$275,$D$76:$D$275,$B46,W$76:W$275,"&gt;=1",W$76:W$275,"&lt;=4"))</f>
        <v/>
      </c>
      <c r="R46" s="92" t="str">
        <f aca="false">IF($B46="","",SUMIFS(X$76:X$275,$D$76:$D$275,$B46,X$76:X$275,"&gt;=1",X$76:X$275,"&lt;=4"))</f>
        <v/>
      </c>
      <c r="S46" s="92" t="str">
        <f aca="false">IF($B46="","",SUMIFS(Y$76:Y$275,$D$76:$D$275,$B46,Y$76:Y$275,"&gt;=1",Y$76:Y$275,"&lt;=4"))</f>
        <v/>
      </c>
      <c r="T46" s="92" t="str">
        <f aca="false">IF($B46="","",SUMIFS(Z$76:Z$275,$D$76:$D$275,$B46,Z$76:Z$275,"&gt;=1",Z$76:Z$275,"&lt;=4"))</f>
        <v/>
      </c>
    </row>
    <row r="47" customFormat="false" ht="15" hidden="false" customHeight="true" outlineLevel="0" collapsed="false">
      <c r="B47" s="89" t="str">
        <f aca="false">B16</f>
        <v/>
      </c>
      <c r="C47" s="92" t="str">
        <f aca="false">IF($B47="","",SUMIFS(I$76:I$275,$D$76:$D$275,$B47,I$76:I$275,"&gt;=1",I$76:I$275,"&lt;=4"))</f>
        <v/>
      </c>
      <c r="D47" s="92" t="str">
        <f aca="false">IF($B47="","",SUMIFS(J$76:J$275,$D$76:$D$275,$B47,J$76:J$275,"&gt;=1",J$76:J$275,"&lt;=4"))</f>
        <v/>
      </c>
      <c r="E47" s="92" t="str">
        <f aca="false">IF($B47="","",SUMIFS(K$76:K$275,$D$76:$D$275,$B47,K$76:K$275,"&gt;=1",K$76:K$275,"&lt;=4"))</f>
        <v/>
      </c>
      <c r="F47" s="92" t="str">
        <f aca="false">IF($B47="","",SUMIFS(L$76:L$275,$D$76:$D$275,$B47,L$76:L$275,"&gt;=1",L$76:L$275,"&lt;=4"))</f>
        <v/>
      </c>
      <c r="G47" s="92" t="str">
        <f aca="false">IF($B47="","",SUMIFS(M$76:M$275,$D$76:$D$275,$B47,M$76:M$275,"&gt;=1",M$76:M$275,"&lt;=4"))</f>
        <v/>
      </c>
      <c r="H47" s="92" t="str">
        <f aca="false">IF($B47="","",SUMIFS(N$76:N$275,$D$76:$D$275,$B47,N$76:N$275,"&gt;=1",N$76:N$275,"&lt;=4"))</f>
        <v/>
      </c>
      <c r="I47" s="92" t="str">
        <f aca="false">IF($B47="","",SUMIFS(O$76:O$275,$D$76:$D$275,$B47,O$76:O$275,"&gt;=1",O$76:O$275,"&lt;=4"))</f>
        <v/>
      </c>
      <c r="J47" s="92" t="str">
        <f aca="false">IF($B47="","",SUMIFS(P$76:P$275,$D$76:$D$275,$B47,P$76:P$275,"&gt;=1",P$76:P$275,"&lt;=4"))</f>
        <v/>
      </c>
      <c r="K47" s="92" t="str">
        <f aca="false">IF($B47="","",SUMIFS(Q$76:Q$275,$D$76:$D$275,$B47,Q$76:Q$275,"&gt;=1",Q$76:Q$275,"&lt;=4"))</f>
        <v/>
      </c>
      <c r="L47" s="92" t="str">
        <f aca="false">IF($B47="","",SUMIFS(R$76:R$275,$D$76:$D$275,$B47,R$76:R$275,"&gt;=1",R$76:R$275,"&lt;=4"))</f>
        <v/>
      </c>
      <c r="M47" s="92" t="str">
        <f aca="false">IF($B47="","",SUMIFS(S$76:S$275,$D$76:$D$275,$B47,S$76:S$275,"&gt;=1",S$76:S$275,"&lt;=4"))</f>
        <v/>
      </c>
      <c r="N47" s="92" t="str">
        <f aca="false">IF($B47="","",SUMIFS(T$76:T$275,$D$76:$D$275,$B47,T$76:T$275,"&gt;=1",T$76:T$275,"&lt;=4"))</f>
        <v/>
      </c>
      <c r="O47" s="92" t="str">
        <f aca="false">IF($B47="","",SUMIFS(U$76:U$275,$D$76:$D$275,$B47,U$76:U$275,"&gt;=1",U$76:U$275,"&lt;=4"))</f>
        <v/>
      </c>
      <c r="P47" s="92" t="str">
        <f aca="false">IF($B47="","",SUMIFS(V$76:V$275,$D$76:$D$275,$B47,V$76:V$275,"&gt;=1",V$76:V$275,"&lt;=4"))</f>
        <v/>
      </c>
      <c r="Q47" s="92" t="str">
        <f aca="false">IF($B47="","",SUMIFS(W$76:W$275,$D$76:$D$275,$B47,W$76:W$275,"&gt;=1",W$76:W$275,"&lt;=4"))</f>
        <v/>
      </c>
      <c r="R47" s="92" t="str">
        <f aca="false">IF($B47="","",SUMIFS(X$76:X$275,$D$76:$D$275,$B47,X$76:X$275,"&gt;=1",X$76:X$275,"&lt;=4"))</f>
        <v/>
      </c>
      <c r="S47" s="92" t="str">
        <f aca="false">IF($B47="","",SUMIFS(Y$76:Y$275,$D$76:$D$275,$B47,Y$76:Y$275,"&gt;=1",Y$76:Y$275,"&lt;=4"))</f>
        <v/>
      </c>
      <c r="T47" s="92" t="str">
        <f aca="false">IF($B47="","",SUMIFS(Z$76:Z$275,$D$76:$D$275,$B47,Z$76:Z$275,"&gt;=1",Z$76:Z$275,"&lt;=4"))</f>
        <v/>
      </c>
    </row>
    <row r="48" customFormat="false" ht="15" hidden="false" customHeight="true" outlineLevel="0" collapsed="false">
      <c r="B48" s="89" t="str">
        <f aca="false">B17</f>
        <v/>
      </c>
      <c r="C48" s="92" t="str">
        <f aca="false">IF($B48="","",SUMIFS(I$76:I$275,$D$76:$D$275,$B48,I$76:I$275,"&gt;=1",I$76:I$275,"&lt;=4"))</f>
        <v/>
      </c>
      <c r="D48" s="92" t="str">
        <f aca="false">IF($B48="","",SUMIFS(J$76:J$275,$D$76:$D$275,$B48,J$76:J$275,"&gt;=1",J$76:J$275,"&lt;=4"))</f>
        <v/>
      </c>
      <c r="E48" s="92" t="str">
        <f aca="false">IF($B48="","",SUMIFS(K$76:K$275,$D$76:$D$275,$B48,K$76:K$275,"&gt;=1",K$76:K$275,"&lt;=4"))</f>
        <v/>
      </c>
      <c r="F48" s="92" t="str">
        <f aca="false">IF($B48="","",SUMIFS(L$76:L$275,$D$76:$D$275,$B48,L$76:L$275,"&gt;=1",L$76:L$275,"&lt;=4"))</f>
        <v/>
      </c>
      <c r="G48" s="92" t="str">
        <f aca="false">IF($B48="","",SUMIFS(M$76:M$275,$D$76:$D$275,$B48,M$76:M$275,"&gt;=1",M$76:M$275,"&lt;=4"))</f>
        <v/>
      </c>
      <c r="H48" s="92" t="str">
        <f aca="false">IF($B48="","",SUMIFS(N$76:N$275,$D$76:$D$275,$B48,N$76:N$275,"&gt;=1",N$76:N$275,"&lt;=4"))</f>
        <v/>
      </c>
      <c r="I48" s="92" t="str">
        <f aca="false">IF($B48="","",SUMIFS(O$76:O$275,$D$76:$D$275,$B48,O$76:O$275,"&gt;=1",O$76:O$275,"&lt;=4"))</f>
        <v/>
      </c>
      <c r="J48" s="92" t="str">
        <f aca="false">IF($B48="","",SUMIFS(P$76:P$275,$D$76:$D$275,$B48,P$76:P$275,"&gt;=1",P$76:P$275,"&lt;=4"))</f>
        <v/>
      </c>
      <c r="K48" s="92" t="str">
        <f aca="false">IF($B48="","",SUMIFS(Q$76:Q$275,$D$76:$D$275,$B48,Q$76:Q$275,"&gt;=1",Q$76:Q$275,"&lt;=4"))</f>
        <v/>
      </c>
      <c r="L48" s="92" t="str">
        <f aca="false">IF($B48="","",SUMIFS(R$76:R$275,$D$76:$D$275,$B48,R$76:R$275,"&gt;=1",R$76:R$275,"&lt;=4"))</f>
        <v/>
      </c>
      <c r="M48" s="92" t="str">
        <f aca="false">IF($B48="","",SUMIFS(S$76:S$275,$D$76:$D$275,$B48,S$76:S$275,"&gt;=1",S$76:S$275,"&lt;=4"))</f>
        <v/>
      </c>
      <c r="N48" s="92" t="str">
        <f aca="false">IF($B48="","",SUMIFS(T$76:T$275,$D$76:$D$275,$B48,T$76:T$275,"&gt;=1",T$76:T$275,"&lt;=4"))</f>
        <v/>
      </c>
      <c r="O48" s="92" t="str">
        <f aca="false">IF($B48="","",SUMIFS(U$76:U$275,$D$76:$D$275,$B48,U$76:U$275,"&gt;=1",U$76:U$275,"&lt;=4"))</f>
        <v/>
      </c>
      <c r="P48" s="92" t="str">
        <f aca="false">IF($B48="","",SUMIFS(V$76:V$275,$D$76:$D$275,$B48,V$76:V$275,"&gt;=1",V$76:V$275,"&lt;=4"))</f>
        <v/>
      </c>
      <c r="Q48" s="92" t="str">
        <f aca="false">IF($B48="","",SUMIFS(W$76:W$275,$D$76:$D$275,$B48,W$76:W$275,"&gt;=1",W$76:W$275,"&lt;=4"))</f>
        <v/>
      </c>
      <c r="R48" s="92" t="str">
        <f aca="false">IF($B48="","",SUMIFS(X$76:X$275,$D$76:$D$275,$B48,X$76:X$275,"&gt;=1",X$76:X$275,"&lt;=4"))</f>
        <v/>
      </c>
      <c r="S48" s="92" t="str">
        <f aca="false">IF($B48="","",SUMIFS(Y$76:Y$275,$D$76:$D$275,$B48,Y$76:Y$275,"&gt;=1",Y$76:Y$275,"&lt;=4"))</f>
        <v/>
      </c>
      <c r="T48" s="92" t="str">
        <f aca="false">IF($B48="","",SUMIFS(Z$76:Z$275,$D$76:$D$275,$B48,Z$76:Z$275,"&gt;=1",Z$76:Z$275,"&lt;=4"))</f>
        <v/>
      </c>
    </row>
    <row r="49" customFormat="false" ht="15" hidden="false" customHeight="true" outlineLevel="0" collapsed="false">
      <c r="B49" s="89" t="str">
        <f aca="false">B18</f>
        <v/>
      </c>
      <c r="C49" s="92" t="str">
        <f aca="false">IF($B49="","",SUMIFS(I$76:I$275,$D$76:$D$275,$B49,I$76:I$275,"&gt;=1",I$76:I$275,"&lt;=4"))</f>
        <v/>
      </c>
      <c r="D49" s="92" t="str">
        <f aca="false">IF($B49="","",SUMIFS(J$76:J$275,$D$76:$D$275,$B49,J$76:J$275,"&gt;=1",J$76:J$275,"&lt;=4"))</f>
        <v/>
      </c>
      <c r="E49" s="92" t="str">
        <f aca="false">IF($B49="","",SUMIFS(K$76:K$275,$D$76:$D$275,$B49,K$76:K$275,"&gt;=1",K$76:K$275,"&lt;=4"))</f>
        <v/>
      </c>
      <c r="F49" s="92" t="str">
        <f aca="false">IF($B49="","",SUMIFS(L$76:L$275,$D$76:$D$275,$B49,L$76:L$275,"&gt;=1",L$76:L$275,"&lt;=4"))</f>
        <v/>
      </c>
      <c r="G49" s="92" t="str">
        <f aca="false">IF($B49="","",SUMIFS(M$76:M$275,$D$76:$D$275,$B49,M$76:M$275,"&gt;=1",M$76:M$275,"&lt;=4"))</f>
        <v/>
      </c>
      <c r="H49" s="92" t="str">
        <f aca="false">IF($B49="","",SUMIFS(N$76:N$275,$D$76:$D$275,$B49,N$76:N$275,"&gt;=1",N$76:N$275,"&lt;=4"))</f>
        <v/>
      </c>
      <c r="I49" s="92" t="str">
        <f aca="false">IF($B49="","",SUMIFS(O$76:O$275,$D$76:$D$275,$B49,O$76:O$275,"&gt;=1",O$76:O$275,"&lt;=4"))</f>
        <v/>
      </c>
      <c r="J49" s="92" t="str">
        <f aca="false">IF($B49="","",SUMIFS(P$76:P$275,$D$76:$D$275,$B49,P$76:P$275,"&gt;=1",P$76:P$275,"&lt;=4"))</f>
        <v/>
      </c>
      <c r="K49" s="92" t="str">
        <f aca="false">IF($B49="","",SUMIFS(Q$76:Q$275,$D$76:$D$275,$B49,Q$76:Q$275,"&gt;=1",Q$76:Q$275,"&lt;=4"))</f>
        <v/>
      </c>
      <c r="L49" s="92" t="str">
        <f aca="false">IF($B49="","",SUMIFS(R$76:R$275,$D$76:$D$275,$B49,R$76:R$275,"&gt;=1",R$76:R$275,"&lt;=4"))</f>
        <v/>
      </c>
      <c r="M49" s="92" t="str">
        <f aca="false">IF($B49="","",SUMIFS(S$76:S$275,$D$76:$D$275,$B49,S$76:S$275,"&gt;=1",S$76:S$275,"&lt;=4"))</f>
        <v/>
      </c>
      <c r="N49" s="92" t="str">
        <f aca="false">IF($B49="","",SUMIFS(T$76:T$275,$D$76:$D$275,$B49,T$76:T$275,"&gt;=1",T$76:T$275,"&lt;=4"))</f>
        <v/>
      </c>
      <c r="O49" s="92" t="str">
        <f aca="false">IF($B49="","",SUMIFS(U$76:U$275,$D$76:$D$275,$B49,U$76:U$275,"&gt;=1",U$76:U$275,"&lt;=4"))</f>
        <v/>
      </c>
      <c r="P49" s="92" t="str">
        <f aca="false">IF($B49="","",SUMIFS(V$76:V$275,$D$76:$D$275,$B49,V$76:V$275,"&gt;=1",V$76:V$275,"&lt;=4"))</f>
        <v/>
      </c>
      <c r="Q49" s="92" t="str">
        <f aca="false">IF($B49="","",SUMIFS(W$76:W$275,$D$76:$D$275,$B49,W$76:W$275,"&gt;=1",W$76:W$275,"&lt;=4"))</f>
        <v/>
      </c>
      <c r="R49" s="92" t="str">
        <f aca="false">IF($B49="","",SUMIFS(X$76:X$275,$D$76:$D$275,$B49,X$76:X$275,"&gt;=1",X$76:X$275,"&lt;=4"))</f>
        <v/>
      </c>
      <c r="S49" s="92" t="str">
        <f aca="false">IF($B49="","",SUMIFS(Y$76:Y$275,$D$76:$D$275,$B49,Y$76:Y$275,"&gt;=1",Y$76:Y$275,"&lt;=4"))</f>
        <v/>
      </c>
      <c r="T49" s="92" t="str">
        <f aca="false">IF($B49="","",SUMIFS(Z$76:Z$275,$D$76:$D$275,$B49,Z$76:Z$275,"&gt;=1",Z$76:Z$275,"&lt;=4"))</f>
        <v/>
      </c>
    </row>
    <row r="50" customFormat="false" ht="15" hidden="false" customHeight="true" outlineLevel="0" collapsed="false">
      <c r="B50" s="89" t="str">
        <f aca="false">B19</f>
        <v/>
      </c>
      <c r="C50" s="92" t="str">
        <f aca="false">IF($B50="","",SUMIFS(I$76:I$275,$D$76:$D$275,$B50,I$76:I$275,"&gt;=1",I$76:I$275,"&lt;=4"))</f>
        <v/>
      </c>
      <c r="D50" s="92" t="str">
        <f aca="false">IF($B50="","",SUMIFS(J$76:J$275,$D$76:$D$275,$B50,J$76:J$275,"&gt;=1",J$76:J$275,"&lt;=4"))</f>
        <v/>
      </c>
      <c r="E50" s="92" t="str">
        <f aca="false">IF($B50="","",SUMIFS(K$76:K$275,$D$76:$D$275,$B50,K$76:K$275,"&gt;=1",K$76:K$275,"&lt;=4"))</f>
        <v/>
      </c>
      <c r="F50" s="92" t="str">
        <f aca="false">IF($B50="","",SUMIFS(L$76:L$275,$D$76:$D$275,$B50,L$76:L$275,"&gt;=1",L$76:L$275,"&lt;=4"))</f>
        <v/>
      </c>
      <c r="G50" s="92" t="str">
        <f aca="false">IF($B50="","",SUMIFS(M$76:M$275,$D$76:$D$275,$B50,M$76:M$275,"&gt;=1",M$76:M$275,"&lt;=4"))</f>
        <v/>
      </c>
      <c r="H50" s="92" t="str">
        <f aca="false">IF($B50="","",SUMIFS(N$76:N$275,$D$76:$D$275,$B50,N$76:N$275,"&gt;=1",N$76:N$275,"&lt;=4"))</f>
        <v/>
      </c>
      <c r="I50" s="92" t="str">
        <f aca="false">IF($B50="","",SUMIFS(O$76:O$275,$D$76:$D$275,$B50,O$76:O$275,"&gt;=1",O$76:O$275,"&lt;=4"))</f>
        <v/>
      </c>
      <c r="J50" s="92" t="str">
        <f aca="false">IF($B50="","",SUMIFS(P$76:P$275,$D$76:$D$275,$B50,P$76:P$275,"&gt;=1",P$76:P$275,"&lt;=4"))</f>
        <v/>
      </c>
      <c r="K50" s="92" t="str">
        <f aca="false">IF($B50="","",SUMIFS(Q$76:Q$275,$D$76:$D$275,$B50,Q$76:Q$275,"&gt;=1",Q$76:Q$275,"&lt;=4"))</f>
        <v/>
      </c>
      <c r="L50" s="92" t="str">
        <f aca="false">IF($B50="","",SUMIFS(R$76:R$275,$D$76:$D$275,$B50,R$76:R$275,"&gt;=1",R$76:R$275,"&lt;=4"))</f>
        <v/>
      </c>
      <c r="M50" s="92" t="str">
        <f aca="false">IF($B50="","",SUMIFS(S$76:S$275,$D$76:$D$275,$B50,S$76:S$275,"&gt;=1",S$76:S$275,"&lt;=4"))</f>
        <v/>
      </c>
      <c r="N50" s="92" t="str">
        <f aca="false">IF($B50="","",SUMIFS(T$76:T$275,$D$76:$D$275,$B50,T$76:T$275,"&gt;=1",T$76:T$275,"&lt;=4"))</f>
        <v/>
      </c>
      <c r="O50" s="92" t="str">
        <f aca="false">IF($B50="","",SUMIFS(U$76:U$275,$D$76:$D$275,$B50,U$76:U$275,"&gt;=1",U$76:U$275,"&lt;=4"))</f>
        <v/>
      </c>
      <c r="P50" s="92" t="str">
        <f aca="false">IF($B50="","",SUMIFS(V$76:V$275,$D$76:$D$275,$B50,V$76:V$275,"&gt;=1",V$76:V$275,"&lt;=4"))</f>
        <v/>
      </c>
      <c r="Q50" s="92" t="str">
        <f aca="false">IF($B50="","",SUMIFS(W$76:W$275,$D$76:$D$275,$B50,W$76:W$275,"&gt;=1",W$76:W$275,"&lt;=4"))</f>
        <v/>
      </c>
      <c r="R50" s="92" t="str">
        <f aca="false">IF($B50="","",SUMIFS(X$76:X$275,$D$76:$D$275,$B50,X$76:X$275,"&gt;=1",X$76:X$275,"&lt;=4"))</f>
        <v/>
      </c>
      <c r="S50" s="92" t="str">
        <f aca="false">IF($B50="","",SUMIFS(Y$76:Y$275,$D$76:$D$275,$B50,Y$76:Y$275,"&gt;=1",Y$76:Y$275,"&lt;=4"))</f>
        <v/>
      </c>
      <c r="T50" s="92" t="str">
        <f aca="false">IF($B50="","",SUMIFS(Z$76:Z$275,$D$76:$D$275,$B50,Z$76:Z$275,"&gt;=1",Z$76:Z$275,"&lt;=4"))</f>
        <v/>
      </c>
    </row>
    <row r="51" customFormat="false" ht="15" hidden="false" customHeight="true" outlineLevel="0" collapsed="false">
      <c r="B51" s="89" t="str">
        <f aca="false">B20</f>
        <v/>
      </c>
      <c r="C51" s="92" t="str">
        <f aca="false">IF($B51="","",SUMIFS(I$76:I$275,$D$76:$D$275,$B51,I$76:I$275,"&gt;=1",I$76:I$275,"&lt;=4"))</f>
        <v/>
      </c>
      <c r="D51" s="92" t="str">
        <f aca="false">IF($B51="","",SUMIFS(J$76:J$275,$D$76:$D$275,$B51,J$76:J$275,"&gt;=1",J$76:J$275,"&lt;=4"))</f>
        <v/>
      </c>
      <c r="E51" s="92" t="str">
        <f aca="false">IF($B51="","",SUMIFS(K$76:K$275,$D$76:$D$275,$B51,K$76:K$275,"&gt;=1",K$76:K$275,"&lt;=4"))</f>
        <v/>
      </c>
      <c r="F51" s="92" t="str">
        <f aca="false">IF($B51="","",SUMIFS(L$76:L$275,$D$76:$D$275,$B51,L$76:L$275,"&gt;=1",L$76:L$275,"&lt;=4"))</f>
        <v/>
      </c>
      <c r="G51" s="92" t="str">
        <f aca="false">IF($B51="","",SUMIFS(M$76:M$275,$D$76:$D$275,$B51,M$76:M$275,"&gt;=1",M$76:M$275,"&lt;=4"))</f>
        <v/>
      </c>
      <c r="H51" s="92" t="str">
        <f aca="false">IF($B51="","",SUMIFS(N$76:N$275,$D$76:$D$275,$B51,N$76:N$275,"&gt;=1",N$76:N$275,"&lt;=4"))</f>
        <v/>
      </c>
      <c r="I51" s="92" t="str">
        <f aca="false">IF($B51="","",SUMIFS(O$76:O$275,$D$76:$D$275,$B51,O$76:O$275,"&gt;=1",O$76:O$275,"&lt;=4"))</f>
        <v/>
      </c>
      <c r="J51" s="92" t="str">
        <f aca="false">IF($B51="","",SUMIFS(P$76:P$275,$D$76:$D$275,$B51,P$76:P$275,"&gt;=1",P$76:P$275,"&lt;=4"))</f>
        <v/>
      </c>
      <c r="K51" s="92" t="str">
        <f aca="false">IF($B51="","",SUMIFS(Q$76:Q$275,$D$76:$D$275,$B51,Q$76:Q$275,"&gt;=1",Q$76:Q$275,"&lt;=4"))</f>
        <v/>
      </c>
      <c r="L51" s="92" t="str">
        <f aca="false">IF($B51="","",SUMIFS(R$76:R$275,$D$76:$D$275,$B51,R$76:R$275,"&gt;=1",R$76:R$275,"&lt;=4"))</f>
        <v/>
      </c>
      <c r="M51" s="92" t="str">
        <f aca="false">IF($B51="","",SUMIFS(S$76:S$275,$D$76:$D$275,$B51,S$76:S$275,"&gt;=1",S$76:S$275,"&lt;=4"))</f>
        <v/>
      </c>
      <c r="N51" s="92" t="str">
        <f aca="false">IF($B51="","",SUMIFS(T$76:T$275,$D$76:$D$275,$B51,T$76:T$275,"&gt;=1",T$76:T$275,"&lt;=4"))</f>
        <v/>
      </c>
      <c r="O51" s="92" t="str">
        <f aca="false">IF($B51="","",SUMIFS(U$76:U$275,$D$76:$D$275,$B51,U$76:U$275,"&gt;=1",U$76:U$275,"&lt;=4"))</f>
        <v/>
      </c>
      <c r="P51" s="92" t="str">
        <f aca="false">IF($B51="","",SUMIFS(V$76:V$275,$D$76:$D$275,$B51,V$76:V$275,"&gt;=1",V$76:V$275,"&lt;=4"))</f>
        <v/>
      </c>
      <c r="Q51" s="92" t="str">
        <f aca="false">IF($B51="","",SUMIFS(W$76:W$275,$D$76:$D$275,$B51,W$76:W$275,"&gt;=1",W$76:W$275,"&lt;=4"))</f>
        <v/>
      </c>
      <c r="R51" s="92" t="str">
        <f aca="false">IF($B51="","",SUMIFS(X$76:X$275,$D$76:$D$275,$B51,X$76:X$275,"&gt;=1",X$76:X$275,"&lt;=4"))</f>
        <v/>
      </c>
      <c r="S51" s="92" t="str">
        <f aca="false">IF($B51="","",SUMIFS(Y$76:Y$275,$D$76:$D$275,$B51,Y$76:Y$275,"&gt;=1",Y$76:Y$275,"&lt;=4"))</f>
        <v/>
      </c>
      <c r="T51" s="92" t="str">
        <f aca="false">IF($B51="","",SUMIFS(Z$76:Z$275,$D$76:$D$275,$B51,Z$76:Z$275,"&gt;=1",Z$76:Z$275,"&lt;=4"))</f>
        <v/>
      </c>
    </row>
    <row r="52" customFormat="false" ht="15" hidden="false" customHeight="true" outlineLevel="0" collapsed="false">
      <c r="B52" s="89" t="str">
        <f aca="false">B21</f>
        <v/>
      </c>
      <c r="C52" s="92" t="str">
        <f aca="false">IF($B52="","",SUMIFS(I$76:I$275,$D$76:$D$275,$B52,I$76:I$275,"&gt;=1",I$76:I$275,"&lt;=4"))</f>
        <v/>
      </c>
      <c r="D52" s="92" t="str">
        <f aca="false">IF($B52="","",SUMIFS(J$76:J$275,$D$76:$D$275,$B52,J$76:J$275,"&gt;=1",J$76:J$275,"&lt;=4"))</f>
        <v/>
      </c>
      <c r="E52" s="92" t="str">
        <f aca="false">IF($B52="","",SUMIFS(K$76:K$275,$D$76:$D$275,$B52,K$76:K$275,"&gt;=1",K$76:K$275,"&lt;=4"))</f>
        <v/>
      </c>
      <c r="F52" s="92" t="str">
        <f aca="false">IF($B52="","",SUMIFS(L$76:L$275,$D$76:$D$275,$B52,L$76:L$275,"&gt;=1",L$76:L$275,"&lt;=4"))</f>
        <v/>
      </c>
      <c r="G52" s="92" t="str">
        <f aca="false">IF($B52="","",SUMIFS(M$76:M$275,$D$76:$D$275,$B52,M$76:M$275,"&gt;=1",M$76:M$275,"&lt;=4"))</f>
        <v/>
      </c>
      <c r="H52" s="92" t="str">
        <f aca="false">IF($B52="","",SUMIFS(N$76:N$275,$D$76:$D$275,$B52,N$76:N$275,"&gt;=1",N$76:N$275,"&lt;=4"))</f>
        <v/>
      </c>
      <c r="I52" s="92" t="str">
        <f aca="false">IF($B52="","",SUMIFS(O$76:O$275,$D$76:$D$275,$B52,O$76:O$275,"&gt;=1",O$76:O$275,"&lt;=4"))</f>
        <v/>
      </c>
      <c r="J52" s="92" t="str">
        <f aca="false">IF($B52="","",SUMIFS(P$76:P$275,$D$76:$D$275,$B52,P$76:P$275,"&gt;=1",P$76:P$275,"&lt;=4"))</f>
        <v/>
      </c>
      <c r="K52" s="92" t="str">
        <f aca="false">IF($B52="","",SUMIFS(Q$76:Q$275,$D$76:$D$275,$B52,Q$76:Q$275,"&gt;=1",Q$76:Q$275,"&lt;=4"))</f>
        <v/>
      </c>
      <c r="L52" s="92" t="str">
        <f aca="false">IF($B52="","",SUMIFS(R$76:R$275,$D$76:$D$275,$B52,R$76:R$275,"&gt;=1",R$76:R$275,"&lt;=4"))</f>
        <v/>
      </c>
      <c r="M52" s="92" t="str">
        <f aca="false">IF($B52="","",SUMIFS(S$76:S$275,$D$76:$D$275,$B52,S$76:S$275,"&gt;=1",S$76:S$275,"&lt;=4"))</f>
        <v/>
      </c>
      <c r="N52" s="92" t="str">
        <f aca="false">IF($B52="","",SUMIFS(T$76:T$275,$D$76:$D$275,$B52,T$76:T$275,"&gt;=1",T$76:T$275,"&lt;=4"))</f>
        <v/>
      </c>
      <c r="O52" s="92" t="str">
        <f aca="false">IF($B52="","",SUMIFS(U$76:U$275,$D$76:$D$275,$B52,U$76:U$275,"&gt;=1",U$76:U$275,"&lt;=4"))</f>
        <v/>
      </c>
      <c r="P52" s="92" t="str">
        <f aca="false">IF($B52="","",SUMIFS(V$76:V$275,$D$76:$D$275,$B52,V$76:V$275,"&gt;=1",V$76:V$275,"&lt;=4"))</f>
        <v/>
      </c>
      <c r="Q52" s="92" t="str">
        <f aca="false">IF($B52="","",SUMIFS(W$76:W$275,$D$76:$D$275,$B52,W$76:W$275,"&gt;=1",W$76:W$275,"&lt;=4"))</f>
        <v/>
      </c>
      <c r="R52" s="92" t="str">
        <f aca="false">IF($B52="","",SUMIFS(X$76:X$275,$D$76:$D$275,$B52,X$76:X$275,"&gt;=1",X$76:X$275,"&lt;=4"))</f>
        <v/>
      </c>
      <c r="S52" s="92" t="str">
        <f aca="false">IF($B52="","",SUMIFS(Y$76:Y$275,$D$76:$D$275,$B52,Y$76:Y$275,"&gt;=1",Y$76:Y$275,"&lt;=4"))</f>
        <v/>
      </c>
      <c r="T52" s="92" t="str">
        <f aca="false">IF($B52="","",SUMIFS(Z$76:Z$275,$D$76:$D$275,$B52,Z$76:Z$275,"&gt;=1",Z$76:Z$275,"&lt;=4"))</f>
        <v/>
      </c>
    </row>
    <row r="53" customFormat="false" ht="15" hidden="false" customHeight="true" outlineLevel="0" collapsed="false">
      <c r="B53" s="89" t="str">
        <f aca="false">B22</f>
        <v/>
      </c>
      <c r="C53" s="92" t="str">
        <f aca="false">IF($B53="","",SUMIFS(I$76:I$275,$D$76:$D$275,$B53,I$76:I$275,"&gt;=1",I$76:I$275,"&lt;=4"))</f>
        <v/>
      </c>
      <c r="D53" s="92" t="str">
        <f aca="false">IF($B53="","",SUMIFS(J$76:J$275,$D$76:$D$275,$B53,J$76:J$275,"&gt;=1",J$76:J$275,"&lt;=4"))</f>
        <v/>
      </c>
      <c r="E53" s="92" t="str">
        <f aca="false">IF($B53="","",SUMIFS(K$76:K$275,$D$76:$D$275,$B53,K$76:K$275,"&gt;=1",K$76:K$275,"&lt;=4"))</f>
        <v/>
      </c>
      <c r="F53" s="92" t="str">
        <f aca="false">IF($B53="","",SUMIFS(L$76:L$275,$D$76:$D$275,$B53,L$76:L$275,"&gt;=1",L$76:L$275,"&lt;=4"))</f>
        <v/>
      </c>
      <c r="G53" s="92" t="str">
        <f aca="false">IF($B53="","",SUMIFS(M$76:M$275,$D$76:$D$275,$B53,M$76:M$275,"&gt;=1",M$76:M$275,"&lt;=4"))</f>
        <v/>
      </c>
      <c r="H53" s="92" t="str">
        <f aca="false">IF($B53="","",SUMIFS(N$76:N$275,$D$76:$D$275,$B53,N$76:N$275,"&gt;=1",N$76:N$275,"&lt;=4"))</f>
        <v/>
      </c>
      <c r="I53" s="92" t="str">
        <f aca="false">IF($B53="","",SUMIFS(O$76:O$275,$D$76:$D$275,$B53,O$76:O$275,"&gt;=1",O$76:O$275,"&lt;=4"))</f>
        <v/>
      </c>
      <c r="J53" s="92" t="str">
        <f aca="false">IF($B53="","",SUMIFS(P$76:P$275,$D$76:$D$275,$B53,P$76:P$275,"&gt;=1",P$76:P$275,"&lt;=4"))</f>
        <v/>
      </c>
      <c r="K53" s="92" t="str">
        <f aca="false">IF($B53="","",SUMIFS(Q$76:Q$275,$D$76:$D$275,$B53,Q$76:Q$275,"&gt;=1",Q$76:Q$275,"&lt;=4"))</f>
        <v/>
      </c>
      <c r="L53" s="92" t="str">
        <f aca="false">IF($B53="","",SUMIFS(R$76:R$275,$D$76:$D$275,$B53,R$76:R$275,"&gt;=1",R$76:R$275,"&lt;=4"))</f>
        <v/>
      </c>
      <c r="M53" s="92" t="str">
        <f aca="false">IF($B53="","",SUMIFS(S$76:S$275,$D$76:$D$275,$B53,S$76:S$275,"&gt;=1",S$76:S$275,"&lt;=4"))</f>
        <v/>
      </c>
      <c r="N53" s="92" t="str">
        <f aca="false">IF($B53="","",SUMIFS(T$76:T$275,$D$76:$D$275,$B53,T$76:T$275,"&gt;=1",T$76:T$275,"&lt;=4"))</f>
        <v/>
      </c>
      <c r="O53" s="92" t="str">
        <f aca="false">IF($B53="","",SUMIFS(U$76:U$275,$D$76:$D$275,$B53,U$76:U$275,"&gt;=1",U$76:U$275,"&lt;=4"))</f>
        <v/>
      </c>
      <c r="P53" s="92" t="str">
        <f aca="false">IF($B53="","",SUMIFS(V$76:V$275,$D$76:$D$275,$B53,V$76:V$275,"&gt;=1",V$76:V$275,"&lt;=4"))</f>
        <v/>
      </c>
      <c r="Q53" s="92" t="str">
        <f aca="false">IF($B53="","",SUMIFS(W$76:W$275,$D$76:$D$275,$B53,W$76:W$275,"&gt;=1",W$76:W$275,"&lt;=4"))</f>
        <v/>
      </c>
      <c r="R53" s="92" t="str">
        <f aca="false">IF($B53="","",SUMIFS(X$76:X$275,$D$76:$D$275,$B53,X$76:X$275,"&gt;=1",X$76:X$275,"&lt;=4"))</f>
        <v/>
      </c>
      <c r="S53" s="92" t="str">
        <f aca="false">IF($B53="","",SUMIFS(Y$76:Y$275,$D$76:$D$275,$B53,Y$76:Y$275,"&gt;=1",Y$76:Y$275,"&lt;=4"))</f>
        <v/>
      </c>
      <c r="T53" s="92" t="str">
        <f aca="false">IF($B53="","",SUMIFS(Z$76:Z$275,$D$76:$D$275,$B53,Z$76:Z$275,"&gt;=1",Z$76:Z$275,"&lt;=4"))</f>
        <v/>
      </c>
    </row>
    <row r="54" customFormat="false" ht="15" hidden="false" customHeight="true" outlineLevel="0" collapsed="false">
      <c r="B54" s="89" t="str">
        <f aca="false">B23</f>
        <v/>
      </c>
      <c r="C54" s="92" t="str">
        <f aca="false">IF($B54="","",SUMIFS(I$76:I$275,$D$76:$D$275,$B54,I$76:I$275,"&gt;=1",I$76:I$275,"&lt;=4"))</f>
        <v/>
      </c>
      <c r="D54" s="92" t="str">
        <f aca="false">IF($B54="","",SUMIFS(J$76:J$275,$D$76:$D$275,$B54,J$76:J$275,"&gt;=1",J$76:J$275,"&lt;=4"))</f>
        <v/>
      </c>
      <c r="E54" s="92" t="str">
        <f aca="false">IF($B54="","",SUMIFS(K$76:K$275,$D$76:$D$275,$B54,K$76:K$275,"&gt;=1",K$76:K$275,"&lt;=4"))</f>
        <v/>
      </c>
      <c r="F54" s="92" t="str">
        <f aca="false">IF($B54="","",SUMIFS(L$76:L$275,$D$76:$D$275,$B54,L$76:L$275,"&gt;=1",L$76:L$275,"&lt;=4"))</f>
        <v/>
      </c>
      <c r="G54" s="92" t="str">
        <f aca="false">IF($B54="","",SUMIFS(M$76:M$275,$D$76:$D$275,$B54,M$76:M$275,"&gt;=1",M$76:M$275,"&lt;=4"))</f>
        <v/>
      </c>
      <c r="H54" s="92" t="str">
        <f aca="false">IF($B54="","",SUMIFS(N$76:N$275,$D$76:$D$275,$B54,N$76:N$275,"&gt;=1",N$76:N$275,"&lt;=4"))</f>
        <v/>
      </c>
      <c r="I54" s="92" t="str">
        <f aca="false">IF($B54="","",SUMIFS(O$76:O$275,$D$76:$D$275,$B54,O$76:O$275,"&gt;=1",O$76:O$275,"&lt;=4"))</f>
        <v/>
      </c>
      <c r="J54" s="92" t="str">
        <f aca="false">IF($B54="","",SUMIFS(P$76:P$275,$D$76:$D$275,$B54,P$76:P$275,"&gt;=1",P$76:P$275,"&lt;=4"))</f>
        <v/>
      </c>
      <c r="K54" s="92" t="str">
        <f aca="false">IF($B54="","",SUMIFS(Q$76:Q$275,$D$76:$D$275,$B54,Q$76:Q$275,"&gt;=1",Q$76:Q$275,"&lt;=4"))</f>
        <v/>
      </c>
      <c r="L54" s="92" t="str">
        <f aca="false">IF($B54="","",SUMIFS(R$76:R$275,$D$76:$D$275,$B54,R$76:R$275,"&gt;=1",R$76:R$275,"&lt;=4"))</f>
        <v/>
      </c>
      <c r="M54" s="92" t="str">
        <f aca="false">IF($B54="","",SUMIFS(S$76:S$275,$D$76:$D$275,$B54,S$76:S$275,"&gt;=1",S$76:S$275,"&lt;=4"))</f>
        <v/>
      </c>
      <c r="N54" s="92" t="str">
        <f aca="false">IF($B54="","",SUMIFS(T$76:T$275,$D$76:$D$275,$B54,T$76:T$275,"&gt;=1",T$76:T$275,"&lt;=4"))</f>
        <v/>
      </c>
      <c r="O54" s="92" t="str">
        <f aca="false">IF($B54="","",SUMIFS(U$76:U$275,$D$76:$D$275,$B54,U$76:U$275,"&gt;=1",U$76:U$275,"&lt;=4"))</f>
        <v/>
      </c>
      <c r="P54" s="92" t="str">
        <f aca="false">IF($B54="","",SUMIFS(V$76:V$275,$D$76:$D$275,$B54,V$76:V$275,"&gt;=1",V$76:V$275,"&lt;=4"))</f>
        <v/>
      </c>
      <c r="Q54" s="92" t="str">
        <f aca="false">IF($B54="","",SUMIFS(W$76:W$275,$D$76:$D$275,$B54,W$76:W$275,"&gt;=1",W$76:W$275,"&lt;=4"))</f>
        <v/>
      </c>
      <c r="R54" s="92" t="str">
        <f aca="false">IF($B54="","",SUMIFS(X$76:X$275,$D$76:$D$275,$B54,X$76:X$275,"&gt;=1",X$76:X$275,"&lt;=4"))</f>
        <v/>
      </c>
      <c r="S54" s="92" t="str">
        <f aca="false">IF($B54="","",SUMIFS(Y$76:Y$275,$D$76:$D$275,$B54,Y$76:Y$275,"&gt;=1",Y$76:Y$275,"&lt;=4"))</f>
        <v/>
      </c>
      <c r="T54" s="92" t="str">
        <f aca="false">IF($B54="","",SUMIFS(Z$76:Z$275,$D$76:$D$275,$B54,Z$76:Z$275,"&gt;=1",Z$76:Z$275,"&lt;=4"))</f>
        <v/>
      </c>
    </row>
    <row r="55" customFormat="false" ht="15" hidden="false" customHeight="true" outlineLevel="0" collapsed="false">
      <c r="B55" s="93" t="s">
        <v>310</v>
      </c>
      <c r="C55" s="72" t="n">
        <f aca="false">SUM(C45:C54)</f>
        <v>0</v>
      </c>
      <c r="D55" s="72" t="n">
        <f aca="false">SUM(D45:D54)</f>
        <v>0</v>
      </c>
      <c r="E55" s="72" t="n">
        <f aca="false">SUM(E45:E54)</f>
        <v>0</v>
      </c>
      <c r="F55" s="72" t="n">
        <f aca="false">SUM(F45:F54)</f>
        <v>0</v>
      </c>
      <c r="G55" s="72" t="n">
        <f aca="false">SUM(G45:G54)</f>
        <v>0</v>
      </c>
      <c r="H55" s="72" t="n">
        <f aca="false">SUM(H45:H54)</f>
        <v>0</v>
      </c>
      <c r="I55" s="72" t="n">
        <f aca="false">SUM(I45:I54)</f>
        <v>0</v>
      </c>
      <c r="J55" s="72" t="n">
        <f aca="false">SUM(J45:J54)</f>
        <v>0</v>
      </c>
      <c r="K55" s="72" t="n">
        <f aca="false">SUM(K45:K54)</f>
        <v>0</v>
      </c>
      <c r="L55" s="72" t="n">
        <f aca="false">SUM(L45:L54)</f>
        <v>0</v>
      </c>
      <c r="M55" s="72" t="n">
        <f aca="false">SUM(M45:M54)</f>
        <v>0</v>
      </c>
      <c r="N55" s="72" t="n">
        <f aca="false">SUM(N45:N54)</f>
        <v>0</v>
      </c>
      <c r="O55" s="72" t="n">
        <f aca="false">SUM(O45:O54)</f>
        <v>0</v>
      </c>
      <c r="P55" s="72" t="n">
        <f aca="false">SUM(P45:P54)</f>
        <v>0</v>
      </c>
      <c r="Q55" s="72" t="n">
        <f aca="false">SUM(Q45:Q54)</f>
        <v>0</v>
      </c>
      <c r="R55" s="72" t="n">
        <f aca="false">SUM(R45:R54)</f>
        <v>0</v>
      </c>
      <c r="S55" s="72" t="n">
        <f aca="false">SUM(S45:S54)</f>
        <v>0</v>
      </c>
      <c r="T55" s="72" t="n">
        <f aca="false">SUM(T45:T54)</f>
        <v>0</v>
      </c>
    </row>
    <row r="56" customFormat="false" ht="15" hidden="false" customHeight="true" outlineLevel="0" collapsed="false"/>
    <row r="57" customFormat="false" ht="15" hidden="false" customHeight="true" outlineLevel="0" collapsed="false"/>
    <row r="58" customFormat="false" ht="15" hidden="false" customHeight="true" outlineLevel="0" collapsed="false">
      <c r="B58" s="3" t="s">
        <v>311</v>
      </c>
    </row>
    <row r="59" customFormat="false" ht="15" hidden="false" customHeight="true" outlineLevel="0" collapsed="false">
      <c r="B59" s="34" t="s">
        <v>312</v>
      </c>
    </row>
    <row r="60" customFormat="false" ht="15" hidden="false" customHeight="true" outlineLevel="0" collapsed="false">
      <c r="B60" s="39" t="s">
        <v>279</v>
      </c>
      <c r="C60" s="90" t="n">
        <f aca="false">$C$3</f>
        <v>45839</v>
      </c>
      <c r="D60" s="91" t="n">
        <f aca="false">EDATE($C$3,1)</f>
        <v>45870</v>
      </c>
      <c r="E60" s="90" t="n">
        <f aca="false">EDATE($C$3,2)</f>
        <v>45901</v>
      </c>
      <c r="F60" s="91" t="n">
        <f aca="false">EDATE($C$3,3)</f>
        <v>45931</v>
      </c>
      <c r="G60" s="90" t="n">
        <f aca="false">EDATE($C$3,4)</f>
        <v>45962</v>
      </c>
      <c r="H60" s="91" t="n">
        <f aca="false">EDATE($C$3,5)</f>
        <v>45992</v>
      </c>
      <c r="I60" s="90" t="n">
        <f aca="false">EDATE($C$3,6)</f>
        <v>46023</v>
      </c>
      <c r="J60" s="91" t="n">
        <f aca="false">EDATE($C$3,7)</f>
        <v>46054</v>
      </c>
      <c r="K60" s="90" t="n">
        <f aca="false">EDATE($C$3,8)</f>
        <v>46082</v>
      </c>
      <c r="L60" s="91" t="n">
        <f aca="false">EDATE($C$3,9)</f>
        <v>46113</v>
      </c>
      <c r="M60" s="90" t="n">
        <f aca="false">EDATE($C$3,10)</f>
        <v>46143</v>
      </c>
      <c r="N60" s="91" t="n">
        <f aca="false">EDATE($C$3,11)</f>
        <v>46174</v>
      </c>
      <c r="O60" s="90" t="n">
        <f aca="false">EDATE($C$3,12)</f>
        <v>46204</v>
      </c>
      <c r="P60" s="91" t="n">
        <f aca="false">EDATE($C$3,13)</f>
        <v>46235</v>
      </c>
      <c r="Q60" s="90" t="n">
        <f aca="false">EDATE($C$3,14)</f>
        <v>46266</v>
      </c>
      <c r="R60" s="91" t="n">
        <f aca="false">EDATE($C$3,15)</f>
        <v>46296</v>
      </c>
      <c r="S60" s="90" t="n">
        <f aca="false">EDATE($C$3,16)</f>
        <v>46327</v>
      </c>
      <c r="T60" s="91" t="n">
        <f aca="false">EDATE($C$3,17)</f>
        <v>46357</v>
      </c>
    </row>
    <row r="61" customFormat="false" ht="15" hidden="false" customHeight="true" outlineLevel="0" collapsed="false">
      <c r="B61" s="89" t="str">
        <f aca="false">B14</f>
        <v>Maria Garcia</v>
      </c>
      <c r="C61" s="94" t="n">
        <f aca="false">IF($B61="","",IF(N(C29)=0,0,C45/C29))</f>
        <v>0</v>
      </c>
      <c r="D61" s="94" t="n">
        <f aca="false">IF($B61="","",IF(N(D29)=0,0,D45/D29))</f>
        <v>0</v>
      </c>
      <c r="E61" s="94" t="n">
        <f aca="false">IF($B61="","",IF(N(E29)=0,0,E45/E29))</f>
        <v>0</v>
      </c>
      <c r="F61" s="94" t="n">
        <f aca="false">IF($B61="","",IF(N(F29)=0,0,F45/F29))</f>
        <v>0</v>
      </c>
      <c r="G61" s="94" t="n">
        <f aca="false">IF($B61="","",IF(N(G29)=0,0,G45/G29))</f>
        <v>0</v>
      </c>
      <c r="H61" s="94" t="n">
        <f aca="false">IF($B61="","",IF(N(H29)=0,0,H45/H29))</f>
        <v>0</v>
      </c>
      <c r="I61" s="94" t="n">
        <f aca="false">IF($B61="","",IF(N(I29)=0,0,I45/I29))</f>
        <v>0</v>
      </c>
      <c r="J61" s="94" t="n">
        <f aca="false">IF($B61="","",IF(N(J29)=0,0,J45/J29))</f>
        <v>0</v>
      </c>
      <c r="K61" s="94" t="n">
        <f aca="false">IF($B61="","",IF(N(K29)=0,0,K45/K29))</f>
        <v>0</v>
      </c>
      <c r="L61" s="94" t="n">
        <f aca="false">IF($B61="","",IF(N(L29)=0,0,L45/L29))</f>
        <v>0</v>
      </c>
      <c r="M61" s="94" t="n">
        <f aca="false">IF($B61="","",IF(N(M29)=0,0,M45/M29))</f>
        <v>0</v>
      </c>
      <c r="N61" s="94" t="n">
        <f aca="false">IF($B61="","",IF(N(N29)=0,0,N45/N29))</f>
        <v>0</v>
      </c>
      <c r="O61" s="94" t="n">
        <f aca="false">IF($B61="","",IF(N(O29)=0,0,O45/O29))</f>
        <v>0</v>
      </c>
      <c r="P61" s="94" t="n">
        <f aca="false">IF($B61="","",IF(N(P29)=0,0,P45/P29))</f>
        <v>0</v>
      </c>
      <c r="Q61" s="94" t="n">
        <f aca="false">IF($B61="","",IF(N(Q29)=0,0,Q45/Q29))</f>
        <v>0</v>
      </c>
      <c r="R61" s="94" t="n">
        <f aca="false">IF($B61="","",IF(N(R29)=0,0,R45/R29))</f>
        <v>0</v>
      </c>
      <c r="S61" s="94" t="n">
        <f aca="false">IF($B61="","",IF(N(S29)=0,0,S45/S29))</f>
        <v>0</v>
      </c>
      <c r="T61" s="94" t="n">
        <f aca="false">IF($B61="","",IF(N(T29)=0,0,T45/T29))</f>
        <v>0</v>
      </c>
    </row>
    <row r="62" customFormat="false" ht="15" hidden="false" customHeight="true" outlineLevel="0" collapsed="false">
      <c r="B62" s="89" t="str">
        <f aca="false">B15</f>
        <v/>
      </c>
      <c r="C62" s="94" t="str">
        <f aca="false">IF($B62="","",IF(N(C30)=0,0,C46/C30))</f>
        <v/>
      </c>
      <c r="D62" s="94" t="str">
        <f aca="false">IF($B62="","",IF(N(D30)=0,0,D46/D30))</f>
        <v/>
      </c>
      <c r="E62" s="94" t="str">
        <f aca="false">IF($B62="","",IF(N(E30)=0,0,E46/E30))</f>
        <v/>
      </c>
      <c r="F62" s="94" t="str">
        <f aca="false">IF($B62="","",IF(N(F30)=0,0,F46/F30))</f>
        <v/>
      </c>
      <c r="G62" s="94" t="str">
        <f aca="false">IF($B62="","",IF(N(G30)=0,0,G46/G30))</f>
        <v/>
      </c>
      <c r="H62" s="94" t="str">
        <f aca="false">IF($B62="","",IF(N(H30)=0,0,H46/H30))</f>
        <v/>
      </c>
      <c r="I62" s="94" t="str">
        <f aca="false">IF($B62="","",IF(N(I30)=0,0,I46/I30))</f>
        <v/>
      </c>
      <c r="J62" s="94" t="str">
        <f aca="false">IF($B62="","",IF(N(J30)=0,0,J46/J30))</f>
        <v/>
      </c>
      <c r="K62" s="94" t="str">
        <f aca="false">IF($B62="","",IF(N(K30)=0,0,K46/K30))</f>
        <v/>
      </c>
      <c r="L62" s="94" t="str">
        <f aca="false">IF($B62="","",IF(N(L30)=0,0,L46/L30))</f>
        <v/>
      </c>
      <c r="M62" s="94" t="str">
        <f aca="false">IF($B62="","",IF(N(M30)=0,0,M46/M30))</f>
        <v/>
      </c>
      <c r="N62" s="94" t="str">
        <f aca="false">IF($B62="","",IF(N(N30)=0,0,N46/N30))</f>
        <v/>
      </c>
      <c r="O62" s="94" t="str">
        <f aca="false">IF($B62="","",IF(N(O30)=0,0,O46/O30))</f>
        <v/>
      </c>
      <c r="P62" s="94" t="str">
        <f aca="false">IF($B62="","",IF(N(P30)=0,0,P46/P30))</f>
        <v/>
      </c>
      <c r="Q62" s="94" t="str">
        <f aca="false">IF($B62="","",IF(N(Q30)=0,0,Q46/Q30))</f>
        <v/>
      </c>
      <c r="R62" s="94" t="str">
        <f aca="false">IF($B62="","",IF(N(R30)=0,0,R46/R30))</f>
        <v/>
      </c>
      <c r="S62" s="94" t="str">
        <f aca="false">IF($B62="","",IF(N(S30)=0,0,S46/S30))</f>
        <v/>
      </c>
      <c r="T62" s="94" t="str">
        <f aca="false">IF($B62="","",IF(N(T30)=0,0,T46/T30))</f>
        <v/>
      </c>
    </row>
    <row r="63" customFormat="false" ht="15" hidden="false" customHeight="true" outlineLevel="0" collapsed="false">
      <c r="B63" s="89" t="str">
        <f aca="false">B16</f>
        <v/>
      </c>
      <c r="C63" s="94" t="str">
        <f aca="false">IF($B63="","",IF(N(C31)=0,0,C47/C31))</f>
        <v/>
      </c>
      <c r="D63" s="94" t="str">
        <f aca="false">IF($B63="","",IF(N(D31)=0,0,D47/D31))</f>
        <v/>
      </c>
      <c r="E63" s="94" t="str">
        <f aca="false">IF($B63="","",IF(N(E31)=0,0,E47/E31))</f>
        <v/>
      </c>
      <c r="F63" s="94" t="str">
        <f aca="false">IF($B63="","",IF(N(F31)=0,0,F47/F31))</f>
        <v/>
      </c>
      <c r="G63" s="94" t="str">
        <f aca="false">IF($B63="","",IF(N(G31)=0,0,G47/G31))</f>
        <v/>
      </c>
      <c r="H63" s="94" t="str">
        <f aca="false">IF($B63="","",IF(N(H31)=0,0,H47/H31))</f>
        <v/>
      </c>
      <c r="I63" s="94" t="str">
        <f aca="false">IF($B63="","",IF(N(I31)=0,0,I47/I31))</f>
        <v/>
      </c>
      <c r="J63" s="94" t="str">
        <f aca="false">IF($B63="","",IF(N(J31)=0,0,J47/J31))</f>
        <v/>
      </c>
      <c r="K63" s="94" t="str">
        <f aca="false">IF($B63="","",IF(N(K31)=0,0,K47/K31))</f>
        <v/>
      </c>
      <c r="L63" s="94" t="str">
        <f aca="false">IF($B63="","",IF(N(L31)=0,0,L47/L31))</f>
        <v/>
      </c>
      <c r="M63" s="94" t="str">
        <f aca="false">IF($B63="","",IF(N(M31)=0,0,M47/M31))</f>
        <v/>
      </c>
      <c r="N63" s="94" t="str">
        <f aca="false">IF($B63="","",IF(N(N31)=0,0,N47/N31))</f>
        <v/>
      </c>
      <c r="O63" s="94" t="str">
        <f aca="false">IF($B63="","",IF(N(O31)=0,0,O47/O31))</f>
        <v/>
      </c>
      <c r="P63" s="94" t="str">
        <f aca="false">IF($B63="","",IF(N(P31)=0,0,P47/P31))</f>
        <v/>
      </c>
      <c r="Q63" s="94" t="str">
        <f aca="false">IF($B63="","",IF(N(Q31)=0,0,Q47/Q31))</f>
        <v/>
      </c>
      <c r="R63" s="94" t="str">
        <f aca="false">IF($B63="","",IF(N(R31)=0,0,R47/R31))</f>
        <v/>
      </c>
      <c r="S63" s="94" t="str">
        <f aca="false">IF($B63="","",IF(N(S31)=0,0,S47/S31))</f>
        <v/>
      </c>
      <c r="T63" s="94" t="str">
        <f aca="false">IF($B63="","",IF(N(T31)=0,0,T47/T31))</f>
        <v/>
      </c>
    </row>
    <row r="64" customFormat="false" ht="15" hidden="false" customHeight="true" outlineLevel="0" collapsed="false">
      <c r="B64" s="89" t="str">
        <f aca="false">B17</f>
        <v/>
      </c>
      <c r="C64" s="94" t="str">
        <f aca="false">IF($B64="","",IF(N(C32)=0,0,C48/C32))</f>
        <v/>
      </c>
      <c r="D64" s="94" t="str">
        <f aca="false">IF($B64="","",IF(N(D32)=0,0,D48/D32))</f>
        <v/>
      </c>
      <c r="E64" s="94" t="str">
        <f aca="false">IF($B64="","",IF(N(E32)=0,0,E48/E32))</f>
        <v/>
      </c>
      <c r="F64" s="94" t="str">
        <f aca="false">IF($B64="","",IF(N(F32)=0,0,F48/F32))</f>
        <v/>
      </c>
      <c r="G64" s="94" t="str">
        <f aca="false">IF($B64="","",IF(N(G32)=0,0,G48/G32))</f>
        <v/>
      </c>
      <c r="H64" s="94" t="str">
        <f aca="false">IF($B64="","",IF(N(H32)=0,0,H48/H32))</f>
        <v/>
      </c>
      <c r="I64" s="94" t="str">
        <f aca="false">IF($B64="","",IF(N(I32)=0,0,I48/I32))</f>
        <v/>
      </c>
      <c r="J64" s="94" t="str">
        <f aca="false">IF($B64="","",IF(N(J32)=0,0,J48/J32))</f>
        <v/>
      </c>
      <c r="K64" s="94" t="str">
        <f aca="false">IF($B64="","",IF(N(K32)=0,0,K48/K32))</f>
        <v/>
      </c>
      <c r="L64" s="94" t="str">
        <f aca="false">IF($B64="","",IF(N(L32)=0,0,L48/L32))</f>
        <v/>
      </c>
      <c r="M64" s="94" t="str">
        <f aca="false">IF($B64="","",IF(N(M32)=0,0,M48/M32))</f>
        <v/>
      </c>
      <c r="N64" s="94" t="str">
        <f aca="false">IF($B64="","",IF(N(N32)=0,0,N48/N32))</f>
        <v/>
      </c>
      <c r="O64" s="94" t="str">
        <f aca="false">IF($B64="","",IF(N(O32)=0,0,O48/O32))</f>
        <v/>
      </c>
      <c r="P64" s="94" t="str">
        <f aca="false">IF($B64="","",IF(N(P32)=0,0,P48/P32))</f>
        <v/>
      </c>
      <c r="Q64" s="94" t="str">
        <f aca="false">IF($B64="","",IF(N(Q32)=0,0,Q48/Q32))</f>
        <v/>
      </c>
      <c r="R64" s="94" t="str">
        <f aca="false">IF($B64="","",IF(N(R32)=0,0,R48/R32))</f>
        <v/>
      </c>
      <c r="S64" s="94" t="str">
        <f aca="false">IF($B64="","",IF(N(S32)=0,0,S48/S32))</f>
        <v/>
      </c>
      <c r="T64" s="94" t="str">
        <f aca="false">IF($B64="","",IF(N(T32)=0,0,T48/T32))</f>
        <v/>
      </c>
    </row>
    <row r="65" customFormat="false" ht="15" hidden="false" customHeight="true" outlineLevel="0" collapsed="false">
      <c r="B65" s="89" t="str">
        <f aca="false">B18</f>
        <v/>
      </c>
      <c r="C65" s="94" t="str">
        <f aca="false">IF($B65="","",IF(N(C33)=0,0,C49/C33))</f>
        <v/>
      </c>
      <c r="D65" s="94" t="str">
        <f aca="false">IF($B65="","",IF(N(D33)=0,0,D49/D33))</f>
        <v/>
      </c>
      <c r="E65" s="94" t="str">
        <f aca="false">IF($B65="","",IF(N(E33)=0,0,E49/E33))</f>
        <v/>
      </c>
      <c r="F65" s="94" t="str">
        <f aca="false">IF($B65="","",IF(N(F33)=0,0,F49/F33))</f>
        <v/>
      </c>
      <c r="G65" s="94" t="str">
        <f aca="false">IF($B65="","",IF(N(G33)=0,0,G49/G33))</f>
        <v/>
      </c>
      <c r="H65" s="94" t="str">
        <f aca="false">IF($B65="","",IF(N(H33)=0,0,H49/H33))</f>
        <v/>
      </c>
      <c r="I65" s="94" t="str">
        <f aca="false">IF($B65="","",IF(N(I33)=0,0,I49/I33))</f>
        <v/>
      </c>
      <c r="J65" s="94" t="str">
        <f aca="false">IF($B65="","",IF(N(J33)=0,0,J49/J33))</f>
        <v/>
      </c>
      <c r="K65" s="94" t="str">
        <f aca="false">IF($B65="","",IF(N(K33)=0,0,K49/K33))</f>
        <v/>
      </c>
      <c r="L65" s="94" t="str">
        <f aca="false">IF($B65="","",IF(N(L33)=0,0,L49/L33))</f>
        <v/>
      </c>
      <c r="M65" s="94" t="str">
        <f aca="false">IF($B65="","",IF(N(M33)=0,0,M49/M33))</f>
        <v/>
      </c>
      <c r="N65" s="94" t="str">
        <f aca="false">IF($B65="","",IF(N(N33)=0,0,N49/N33))</f>
        <v/>
      </c>
      <c r="O65" s="94" t="str">
        <f aca="false">IF($B65="","",IF(N(O33)=0,0,O49/O33))</f>
        <v/>
      </c>
      <c r="P65" s="94" t="str">
        <f aca="false">IF($B65="","",IF(N(P33)=0,0,P49/P33))</f>
        <v/>
      </c>
      <c r="Q65" s="94" t="str">
        <f aca="false">IF($B65="","",IF(N(Q33)=0,0,Q49/Q33))</f>
        <v/>
      </c>
      <c r="R65" s="94" t="str">
        <f aca="false">IF($B65="","",IF(N(R33)=0,0,R49/R33))</f>
        <v/>
      </c>
      <c r="S65" s="94" t="str">
        <f aca="false">IF($B65="","",IF(N(S33)=0,0,S49/S33))</f>
        <v/>
      </c>
      <c r="T65" s="94" t="str">
        <f aca="false">IF($B65="","",IF(N(T33)=0,0,T49/T33))</f>
        <v/>
      </c>
    </row>
    <row r="66" customFormat="false" ht="15" hidden="false" customHeight="true" outlineLevel="0" collapsed="false">
      <c r="B66" s="89" t="str">
        <f aca="false">B19</f>
        <v/>
      </c>
      <c r="C66" s="94" t="str">
        <f aca="false">IF($B66="","",IF(N(C34)=0,0,C50/C34))</f>
        <v/>
      </c>
      <c r="D66" s="94" t="str">
        <f aca="false">IF($B66="","",IF(N(D34)=0,0,D50/D34))</f>
        <v/>
      </c>
      <c r="E66" s="94" t="str">
        <f aca="false">IF($B66="","",IF(N(E34)=0,0,E50/E34))</f>
        <v/>
      </c>
      <c r="F66" s="94" t="str">
        <f aca="false">IF($B66="","",IF(N(F34)=0,0,F50/F34))</f>
        <v/>
      </c>
      <c r="G66" s="94" t="str">
        <f aca="false">IF($B66="","",IF(N(G34)=0,0,G50/G34))</f>
        <v/>
      </c>
      <c r="H66" s="94" t="str">
        <f aca="false">IF($B66="","",IF(N(H34)=0,0,H50/H34))</f>
        <v/>
      </c>
      <c r="I66" s="94" t="str">
        <f aca="false">IF($B66="","",IF(N(I34)=0,0,I50/I34))</f>
        <v/>
      </c>
      <c r="J66" s="94" t="str">
        <f aca="false">IF($B66="","",IF(N(J34)=0,0,J50/J34))</f>
        <v/>
      </c>
      <c r="K66" s="94" t="str">
        <f aca="false">IF($B66="","",IF(N(K34)=0,0,K50/K34))</f>
        <v/>
      </c>
      <c r="L66" s="94" t="str">
        <f aca="false">IF($B66="","",IF(N(L34)=0,0,L50/L34))</f>
        <v/>
      </c>
      <c r="M66" s="94" t="str">
        <f aca="false">IF($B66="","",IF(N(M34)=0,0,M50/M34))</f>
        <v/>
      </c>
      <c r="N66" s="94" t="str">
        <f aca="false">IF($B66="","",IF(N(N34)=0,0,N50/N34))</f>
        <v/>
      </c>
      <c r="O66" s="94" t="str">
        <f aca="false">IF($B66="","",IF(N(O34)=0,0,O50/O34))</f>
        <v/>
      </c>
      <c r="P66" s="94" t="str">
        <f aca="false">IF($B66="","",IF(N(P34)=0,0,P50/P34))</f>
        <v/>
      </c>
      <c r="Q66" s="94" t="str">
        <f aca="false">IF($B66="","",IF(N(Q34)=0,0,Q50/Q34))</f>
        <v/>
      </c>
      <c r="R66" s="94" t="str">
        <f aca="false">IF($B66="","",IF(N(R34)=0,0,R50/R34))</f>
        <v/>
      </c>
      <c r="S66" s="94" t="str">
        <f aca="false">IF($B66="","",IF(N(S34)=0,0,S50/S34))</f>
        <v/>
      </c>
      <c r="T66" s="94" t="str">
        <f aca="false">IF($B66="","",IF(N(T34)=0,0,T50/T34))</f>
        <v/>
      </c>
    </row>
    <row r="67" customFormat="false" ht="15" hidden="false" customHeight="true" outlineLevel="0" collapsed="false">
      <c r="B67" s="89" t="str">
        <f aca="false">B20</f>
        <v/>
      </c>
      <c r="C67" s="94" t="str">
        <f aca="false">IF($B67="","",IF(N(C35)=0,0,C51/C35))</f>
        <v/>
      </c>
      <c r="D67" s="94" t="str">
        <f aca="false">IF($B67="","",IF(N(D35)=0,0,D51/D35))</f>
        <v/>
      </c>
      <c r="E67" s="94" t="str">
        <f aca="false">IF($B67="","",IF(N(E35)=0,0,E51/E35))</f>
        <v/>
      </c>
      <c r="F67" s="94" t="str">
        <f aca="false">IF($B67="","",IF(N(F35)=0,0,F51/F35))</f>
        <v/>
      </c>
      <c r="G67" s="94" t="str">
        <f aca="false">IF($B67="","",IF(N(G35)=0,0,G51/G35))</f>
        <v/>
      </c>
      <c r="H67" s="94" t="str">
        <f aca="false">IF($B67="","",IF(N(H35)=0,0,H51/H35))</f>
        <v/>
      </c>
      <c r="I67" s="94" t="str">
        <f aca="false">IF($B67="","",IF(N(I35)=0,0,I51/I35))</f>
        <v/>
      </c>
      <c r="J67" s="94" t="str">
        <f aca="false">IF($B67="","",IF(N(J35)=0,0,J51/J35))</f>
        <v/>
      </c>
      <c r="K67" s="94" t="str">
        <f aca="false">IF($B67="","",IF(N(K35)=0,0,K51/K35))</f>
        <v/>
      </c>
      <c r="L67" s="94" t="str">
        <f aca="false">IF($B67="","",IF(N(L35)=0,0,L51/L35))</f>
        <v/>
      </c>
      <c r="M67" s="94" t="str">
        <f aca="false">IF($B67="","",IF(N(M35)=0,0,M51/M35))</f>
        <v/>
      </c>
      <c r="N67" s="94" t="str">
        <f aca="false">IF($B67="","",IF(N(N35)=0,0,N51/N35))</f>
        <v/>
      </c>
      <c r="O67" s="94" t="str">
        <f aca="false">IF($B67="","",IF(N(O35)=0,0,O51/O35))</f>
        <v/>
      </c>
      <c r="P67" s="94" t="str">
        <f aca="false">IF($B67="","",IF(N(P35)=0,0,P51/P35))</f>
        <v/>
      </c>
      <c r="Q67" s="94" t="str">
        <f aca="false">IF($B67="","",IF(N(Q35)=0,0,Q51/Q35))</f>
        <v/>
      </c>
      <c r="R67" s="94" t="str">
        <f aca="false">IF($B67="","",IF(N(R35)=0,0,R51/R35))</f>
        <v/>
      </c>
      <c r="S67" s="94" t="str">
        <f aca="false">IF($B67="","",IF(N(S35)=0,0,S51/S35))</f>
        <v/>
      </c>
      <c r="T67" s="94" t="str">
        <f aca="false">IF($B67="","",IF(N(T35)=0,0,T51/T35))</f>
        <v/>
      </c>
    </row>
    <row r="68" customFormat="false" ht="15" hidden="false" customHeight="true" outlineLevel="0" collapsed="false">
      <c r="B68" s="89" t="str">
        <f aca="false">B21</f>
        <v/>
      </c>
      <c r="C68" s="94" t="str">
        <f aca="false">IF($B68="","",IF(N(C36)=0,0,C52/C36))</f>
        <v/>
      </c>
      <c r="D68" s="94" t="str">
        <f aca="false">IF($B68="","",IF(N(D36)=0,0,D52/D36))</f>
        <v/>
      </c>
      <c r="E68" s="94" t="str">
        <f aca="false">IF($B68="","",IF(N(E36)=0,0,E52/E36))</f>
        <v/>
      </c>
      <c r="F68" s="94" t="str">
        <f aca="false">IF($B68="","",IF(N(F36)=0,0,F52/F36))</f>
        <v/>
      </c>
      <c r="G68" s="94" t="str">
        <f aca="false">IF($B68="","",IF(N(G36)=0,0,G52/G36))</f>
        <v/>
      </c>
      <c r="H68" s="94" t="str">
        <f aca="false">IF($B68="","",IF(N(H36)=0,0,H52/H36))</f>
        <v/>
      </c>
      <c r="I68" s="94" t="str">
        <f aca="false">IF($B68="","",IF(N(I36)=0,0,I52/I36))</f>
        <v/>
      </c>
      <c r="J68" s="94" t="str">
        <f aca="false">IF($B68="","",IF(N(J36)=0,0,J52/J36))</f>
        <v/>
      </c>
      <c r="K68" s="94" t="str">
        <f aca="false">IF($B68="","",IF(N(K36)=0,0,K52/K36))</f>
        <v/>
      </c>
      <c r="L68" s="94" t="str">
        <f aca="false">IF($B68="","",IF(N(L36)=0,0,L52/L36))</f>
        <v/>
      </c>
      <c r="M68" s="94" t="str">
        <f aca="false">IF($B68="","",IF(N(M36)=0,0,M52/M36))</f>
        <v/>
      </c>
      <c r="N68" s="94" t="str">
        <f aca="false">IF($B68="","",IF(N(N36)=0,0,N52/N36))</f>
        <v/>
      </c>
      <c r="O68" s="94" t="str">
        <f aca="false">IF($B68="","",IF(N(O36)=0,0,O52/O36))</f>
        <v/>
      </c>
      <c r="P68" s="94" t="str">
        <f aca="false">IF($B68="","",IF(N(P36)=0,0,P52/P36))</f>
        <v/>
      </c>
      <c r="Q68" s="94" t="str">
        <f aca="false">IF($B68="","",IF(N(Q36)=0,0,Q52/Q36))</f>
        <v/>
      </c>
      <c r="R68" s="94" t="str">
        <f aca="false">IF($B68="","",IF(N(R36)=0,0,R52/R36))</f>
        <v/>
      </c>
      <c r="S68" s="94" t="str">
        <f aca="false">IF($B68="","",IF(N(S36)=0,0,S52/S36))</f>
        <v/>
      </c>
      <c r="T68" s="94" t="str">
        <f aca="false">IF($B68="","",IF(N(T36)=0,0,T52/T36))</f>
        <v/>
      </c>
    </row>
    <row r="69" customFormat="false" ht="15" hidden="false" customHeight="true" outlineLevel="0" collapsed="false">
      <c r="B69" s="89" t="str">
        <f aca="false">B22</f>
        <v/>
      </c>
      <c r="C69" s="94" t="str">
        <f aca="false">IF($B69="","",IF(N(C37)=0,0,C53/C37))</f>
        <v/>
      </c>
      <c r="D69" s="94" t="str">
        <f aca="false">IF($B69="","",IF(N(D37)=0,0,D53/D37))</f>
        <v/>
      </c>
      <c r="E69" s="94" t="str">
        <f aca="false">IF($B69="","",IF(N(E37)=0,0,E53/E37))</f>
        <v/>
      </c>
      <c r="F69" s="94" t="str">
        <f aca="false">IF($B69="","",IF(N(F37)=0,0,F53/F37))</f>
        <v/>
      </c>
      <c r="G69" s="94" t="str">
        <f aca="false">IF($B69="","",IF(N(G37)=0,0,G53/G37))</f>
        <v/>
      </c>
      <c r="H69" s="94" t="str">
        <f aca="false">IF($B69="","",IF(N(H37)=0,0,H53/H37))</f>
        <v/>
      </c>
      <c r="I69" s="94" t="str">
        <f aca="false">IF($B69="","",IF(N(I37)=0,0,I53/I37))</f>
        <v/>
      </c>
      <c r="J69" s="94" t="str">
        <f aca="false">IF($B69="","",IF(N(J37)=0,0,J53/J37))</f>
        <v/>
      </c>
      <c r="K69" s="94" t="str">
        <f aca="false">IF($B69="","",IF(N(K37)=0,0,K53/K37))</f>
        <v/>
      </c>
      <c r="L69" s="94" t="str">
        <f aca="false">IF($B69="","",IF(N(L37)=0,0,L53/L37))</f>
        <v/>
      </c>
      <c r="M69" s="94" t="str">
        <f aca="false">IF($B69="","",IF(N(M37)=0,0,M53/M37))</f>
        <v/>
      </c>
      <c r="N69" s="94" t="str">
        <f aca="false">IF($B69="","",IF(N(N37)=0,0,N53/N37))</f>
        <v/>
      </c>
      <c r="O69" s="94" t="str">
        <f aca="false">IF($B69="","",IF(N(O37)=0,0,O53/O37))</f>
        <v/>
      </c>
      <c r="P69" s="94" t="str">
        <f aca="false">IF($B69="","",IF(N(P37)=0,0,P53/P37))</f>
        <v/>
      </c>
      <c r="Q69" s="94" t="str">
        <f aca="false">IF($B69="","",IF(N(Q37)=0,0,Q53/Q37))</f>
        <v/>
      </c>
      <c r="R69" s="94" t="str">
        <f aca="false">IF($B69="","",IF(N(R37)=0,0,R53/R37))</f>
        <v/>
      </c>
      <c r="S69" s="94" t="str">
        <f aca="false">IF($B69="","",IF(N(S37)=0,0,S53/S37))</f>
        <v/>
      </c>
      <c r="T69" s="94" t="str">
        <f aca="false">IF($B69="","",IF(N(T37)=0,0,T53/T37))</f>
        <v/>
      </c>
    </row>
    <row r="70" customFormat="false" ht="15" hidden="false" customHeight="true" outlineLevel="0" collapsed="false">
      <c r="B70" s="89" t="str">
        <f aca="false">B23</f>
        <v/>
      </c>
      <c r="C70" s="94" t="str">
        <f aca="false">IF($B70="","",IF(N(C38)=0,0,C54/C38))</f>
        <v/>
      </c>
      <c r="D70" s="94" t="str">
        <f aca="false">IF($B70="","",IF(N(D38)=0,0,D54/D38))</f>
        <v/>
      </c>
      <c r="E70" s="94" t="str">
        <f aca="false">IF($B70="","",IF(N(E38)=0,0,E54/E38))</f>
        <v/>
      </c>
      <c r="F70" s="94" t="str">
        <f aca="false">IF($B70="","",IF(N(F38)=0,0,F54/F38))</f>
        <v/>
      </c>
      <c r="G70" s="94" t="str">
        <f aca="false">IF($B70="","",IF(N(G38)=0,0,G54/G38))</f>
        <v/>
      </c>
      <c r="H70" s="94" t="str">
        <f aca="false">IF($B70="","",IF(N(H38)=0,0,H54/H38))</f>
        <v/>
      </c>
      <c r="I70" s="94" t="str">
        <f aca="false">IF($B70="","",IF(N(I38)=0,0,I54/I38))</f>
        <v/>
      </c>
      <c r="J70" s="94" t="str">
        <f aca="false">IF($B70="","",IF(N(J38)=0,0,J54/J38))</f>
        <v/>
      </c>
      <c r="K70" s="94" t="str">
        <f aca="false">IF($B70="","",IF(N(K38)=0,0,K54/K38))</f>
        <v/>
      </c>
      <c r="L70" s="94" t="str">
        <f aca="false">IF($B70="","",IF(N(L38)=0,0,L54/L38))</f>
        <v/>
      </c>
      <c r="M70" s="94" t="str">
        <f aca="false">IF($B70="","",IF(N(M38)=0,0,M54/M38))</f>
        <v/>
      </c>
      <c r="N70" s="94" t="str">
        <f aca="false">IF($B70="","",IF(N(N38)=0,0,N54/N38))</f>
        <v/>
      </c>
      <c r="O70" s="94" t="str">
        <f aca="false">IF($B70="","",IF(N(O38)=0,0,O54/O38))</f>
        <v/>
      </c>
      <c r="P70" s="94" t="str">
        <f aca="false">IF($B70="","",IF(N(P38)=0,0,P54/P38))</f>
        <v/>
      </c>
      <c r="Q70" s="94" t="str">
        <f aca="false">IF($B70="","",IF(N(Q38)=0,0,Q54/Q38))</f>
        <v/>
      </c>
      <c r="R70" s="94" t="str">
        <f aca="false">IF($B70="","",IF(N(R38)=0,0,R54/R38))</f>
        <v/>
      </c>
      <c r="S70" s="94" t="str">
        <f aca="false">IF($B70="","",IF(N(S38)=0,0,S54/S38))</f>
        <v/>
      </c>
      <c r="T70" s="94" t="str">
        <f aca="false">IF($B70="","",IF(N(T38)=0,0,T54/T38))</f>
        <v/>
      </c>
    </row>
    <row r="71" customFormat="false" ht="15" hidden="false" customHeight="true" outlineLevel="0" collapsed="false">
      <c r="B71" s="93" t="s">
        <v>313</v>
      </c>
      <c r="C71" s="95" t="n">
        <f aca="false">IF(C39=0,0,C55/C39)</f>
        <v>0</v>
      </c>
      <c r="D71" s="95" t="n">
        <f aca="false">IF(D39=0,0,D55/D39)</f>
        <v>0</v>
      </c>
      <c r="E71" s="95" t="n">
        <f aca="false">IF(E39=0,0,E55/E39)</f>
        <v>0</v>
      </c>
      <c r="F71" s="95" t="n">
        <f aca="false">IF(F39=0,0,F55/F39)</f>
        <v>0</v>
      </c>
      <c r="G71" s="95" t="n">
        <f aca="false">IF(G39=0,0,G55/G39)</f>
        <v>0</v>
      </c>
      <c r="H71" s="95" t="n">
        <f aca="false">IF(H39=0,0,H55/H39)</f>
        <v>0</v>
      </c>
      <c r="I71" s="95" t="n">
        <f aca="false">IF(I39=0,0,I55/I39)</f>
        <v>0</v>
      </c>
      <c r="J71" s="95" t="n">
        <f aca="false">IF(J39=0,0,J55/J39)</f>
        <v>0</v>
      </c>
      <c r="K71" s="95" t="n">
        <f aca="false">IF(K39=0,0,K55/K39)</f>
        <v>0</v>
      </c>
      <c r="L71" s="95" t="n">
        <f aca="false">IF(L39=0,0,L55/L39)</f>
        <v>0</v>
      </c>
      <c r="M71" s="95" t="n">
        <f aca="false">IF(M39=0,0,M55/M39)</f>
        <v>0</v>
      </c>
      <c r="N71" s="95" t="n">
        <f aca="false">IF(N39=0,0,N55/N39)</f>
        <v>0</v>
      </c>
      <c r="O71" s="95" t="n">
        <f aca="false">IF(O39=0,0,O55/O39)</f>
        <v>0</v>
      </c>
      <c r="P71" s="95" t="n">
        <f aca="false">IF(P39=0,0,P55/P39)</f>
        <v>0</v>
      </c>
      <c r="Q71" s="95" t="n">
        <f aca="false">IF(Q39=0,0,Q55/Q39)</f>
        <v>0</v>
      </c>
      <c r="R71" s="95" t="n">
        <f aca="false">IF(R39=0,0,R55/R39)</f>
        <v>0</v>
      </c>
      <c r="S71" s="95" t="n">
        <f aca="false">IF(S39=0,0,S55/S39)</f>
        <v>0</v>
      </c>
      <c r="T71" s="95" t="n">
        <f aca="false">IF(T39=0,0,T55/T39)</f>
        <v>0</v>
      </c>
    </row>
    <row r="72" customFormat="false" ht="15" hidden="false" customHeight="true" outlineLevel="0" collapsed="false"/>
    <row r="73" customFormat="false" ht="15" hidden="false" customHeight="true" outlineLevel="1" collapsed="false"/>
    <row r="74" customFormat="false" ht="21" hidden="false" customHeight="true" outlineLevel="1" collapsed="false">
      <c r="B74" s="96" t="s">
        <v>314</v>
      </c>
      <c r="E74" s="97" t="s">
        <v>315</v>
      </c>
    </row>
    <row r="75" customFormat="false" ht="45" hidden="false" customHeight="true" outlineLevel="1" collapsed="false">
      <c r="B75" s="39" t="s">
        <v>316</v>
      </c>
      <c r="C75" s="39" t="s">
        <v>242</v>
      </c>
      <c r="D75" s="39" t="s">
        <v>317</v>
      </c>
      <c r="E75" s="39" t="s">
        <v>294</v>
      </c>
      <c r="F75" s="39" t="s">
        <v>318</v>
      </c>
      <c r="G75" s="39" t="s">
        <v>319</v>
      </c>
      <c r="H75" s="39" t="s">
        <v>320</v>
      </c>
      <c r="I75" s="90" t="n">
        <f aca="false">$C$3</f>
        <v>45839</v>
      </c>
      <c r="J75" s="91" t="n">
        <f aca="false">EDATE($C$3,1)</f>
        <v>45870</v>
      </c>
      <c r="K75" s="90" t="n">
        <f aca="false">EDATE($C$3,2)</f>
        <v>45901</v>
      </c>
      <c r="L75" s="91" t="n">
        <f aca="false">EDATE($C$3,3)</f>
        <v>45931</v>
      </c>
      <c r="M75" s="90" t="n">
        <f aca="false">EDATE($C$3,4)</f>
        <v>45962</v>
      </c>
      <c r="N75" s="91" t="n">
        <f aca="false">EDATE($C$3,5)</f>
        <v>45992</v>
      </c>
      <c r="O75" s="90" t="n">
        <f aca="false">EDATE($C$3,6)</f>
        <v>46023</v>
      </c>
      <c r="P75" s="91" t="n">
        <f aca="false">EDATE($C$3,7)</f>
        <v>46054</v>
      </c>
      <c r="Q75" s="90" t="n">
        <f aca="false">EDATE($C$3,8)</f>
        <v>46082</v>
      </c>
      <c r="R75" s="91" t="n">
        <f aca="false">EDATE($C$3,9)</f>
        <v>46113</v>
      </c>
      <c r="S75" s="90" t="n">
        <f aca="false">EDATE($C$3,10)</f>
        <v>46143</v>
      </c>
      <c r="T75" s="91" t="n">
        <f aca="false">EDATE($C$3,11)</f>
        <v>46174</v>
      </c>
      <c r="U75" s="90" t="n">
        <f aca="false">EDATE($C$3,12)</f>
        <v>46204</v>
      </c>
      <c r="V75" s="91" t="n">
        <f aca="false">EDATE($C$3,13)</f>
        <v>46235</v>
      </c>
      <c r="W75" s="90" t="n">
        <f aca="false">EDATE($C$3,14)</f>
        <v>46266</v>
      </c>
      <c r="X75" s="91" t="n">
        <f aca="false">EDATE($C$3,15)</f>
        <v>46296</v>
      </c>
      <c r="Y75" s="90" t="n">
        <f aca="false">EDATE($C$3,16)</f>
        <v>46327</v>
      </c>
      <c r="Z75" s="91" t="n">
        <f aca="false">EDATE($C$3,17)</f>
        <v>46357</v>
      </c>
    </row>
    <row r="76" customFormat="false" ht="15" hidden="false" customHeight="true" outlineLevel="1" collapsed="false">
      <c r="B76" s="98"/>
      <c r="C76" s="98"/>
      <c r="D76" s="98"/>
      <c r="E76" s="99"/>
      <c r="F76" s="100"/>
      <c r="G76" s="100"/>
      <c r="H76" s="77" t="str">
        <f aca="true">IF(F76="","",ROUND((IF(G76="",TODAY(),G76)-F76)/30.4375,1))</f>
        <v/>
      </c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</row>
    <row r="77" customFormat="false" ht="15" hidden="false" customHeight="true" outlineLevel="1" collapsed="false">
      <c r="B77" s="98"/>
      <c r="C77" s="98"/>
      <c r="D77" s="98"/>
      <c r="E77" s="99"/>
      <c r="F77" s="100"/>
      <c r="G77" s="100"/>
      <c r="H77" s="77" t="str">
        <f aca="true">IF(F77="","",ROUND((IF(G77="",TODAY(),G77)-F77)/30.4375,1))</f>
        <v/>
      </c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</row>
    <row r="78" customFormat="false" ht="15" hidden="false" customHeight="true" outlineLevel="1" collapsed="false">
      <c r="B78" s="98"/>
      <c r="C78" s="98"/>
      <c r="D78" s="98"/>
      <c r="E78" s="99"/>
      <c r="F78" s="100"/>
      <c r="G78" s="100"/>
      <c r="H78" s="77" t="str">
        <f aca="true">IF(F78="","",ROUND((IF(G78="",TODAY(),G78)-F78)/30.4375,1))</f>
        <v/>
      </c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</row>
    <row r="79" customFormat="false" ht="15" hidden="false" customHeight="true" outlineLevel="1" collapsed="false">
      <c r="B79" s="98"/>
      <c r="C79" s="98"/>
      <c r="D79" s="98"/>
      <c r="E79" s="99"/>
      <c r="F79" s="100"/>
      <c r="G79" s="100"/>
      <c r="H79" s="77" t="str">
        <f aca="true">IF(F79="","",ROUND((IF(G79="",TODAY(),G79)-F79)/30.4375,1))</f>
        <v/>
      </c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</row>
    <row r="80" customFormat="false" ht="15" hidden="false" customHeight="true" outlineLevel="1" collapsed="false">
      <c r="B80" s="98"/>
      <c r="C80" s="98"/>
      <c r="D80" s="98"/>
      <c r="E80" s="99"/>
      <c r="F80" s="100"/>
      <c r="G80" s="100"/>
      <c r="H80" s="77" t="str">
        <f aca="true">IF(F80="","",ROUND((IF(G80="",TODAY(),G80)-F80)/30.4375,1))</f>
        <v/>
      </c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</row>
    <row r="81" customFormat="false" ht="15" hidden="false" customHeight="true" outlineLevel="1" collapsed="false">
      <c r="B81" s="98"/>
      <c r="C81" s="98"/>
      <c r="D81" s="98"/>
      <c r="E81" s="99"/>
      <c r="F81" s="100"/>
      <c r="G81" s="100"/>
      <c r="H81" s="77" t="str">
        <f aca="true">IF(F81="","",ROUND((IF(G81="",TODAY(),G81)-F81)/30.4375,1))</f>
        <v/>
      </c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</row>
    <row r="82" customFormat="false" ht="15" hidden="false" customHeight="true" outlineLevel="1" collapsed="false">
      <c r="B82" s="98"/>
      <c r="C82" s="98"/>
      <c r="D82" s="98"/>
      <c r="E82" s="99"/>
      <c r="F82" s="100"/>
      <c r="G82" s="100"/>
      <c r="H82" s="77" t="str">
        <f aca="true">IF(F82="","",ROUND((IF(G82="",TODAY(),G82)-F82)/30.4375,1))</f>
        <v/>
      </c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</row>
    <row r="83" customFormat="false" ht="15" hidden="false" customHeight="true" outlineLevel="1" collapsed="false">
      <c r="B83" s="98"/>
      <c r="C83" s="98"/>
      <c r="D83" s="98"/>
      <c r="E83" s="99"/>
      <c r="F83" s="100"/>
      <c r="G83" s="100"/>
      <c r="H83" s="77" t="str">
        <f aca="true">IF(F83="","",ROUND((IF(G83="",TODAY(),G83)-F83)/30.4375,1))</f>
        <v/>
      </c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</row>
    <row r="84" customFormat="false" ht="15" hidden="false" customHeight="true" outlineLevel="1" collapsed="false">
      <c r="B84" s="98"/>
      <c r="C84" s="98"/>
      <c r="D84" s="98"/>
      <c r="E84" s="99"/>
      <c r="F84" s="100"/>
      <c r="G84" s="100"/>
      <c r="H84" s="77" t="str">
        <f aca="true">IF(F84="","",ROUND((IF(G84="",TODAY(),G84)-F84)/30.4375,1))</f>
        <v/>
      </c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</row>
    <row r="85" customFormat="false" ht="15" hidden="false" customHeight="true" outlineLevel="1" collapsed="false">
      <c r="B85" s="98"/>
      <c r="C85" s="98"/>
      <c r="D85" s="98"/>
      <c r="E85" s="99"/>
      <c r="F85" s="100"/>
      <c r="G85" s="100"/>
      <c r="H85" s="77" t="str">
        <f aca="true">IF(F85="","",ROUND((IF(G85="",TODAY(),G85)-F85)/30.4375,1))</f>
        <v/>
      </c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</row>
    <row r="86" customFormat="false" ht="15" hidden="false" customHeight="true" outlineLevel="1" collapsed="false">
      <c r="B86" s="98"/>
      <c r="C86" s="98"/>
      <c r="D86" s="98"/>
      <c r="E86" s="99"/>
      <c r="F86" s="100"/>
      <c r="G86" s="100"/>
      <c r="H86" s="77" t="str">
        <f aca="true">IF(F86="","",ROUND((IF(G86="",TODAY(),G86)-F86)/30.4375,1))</f>
        <v/>
      </c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</row>
    <row r="87" customFormat="false" ht="15" hidden="false" customHeight="true" outlineLevel="1" collapsed="false">
      <c r="B87" s="98"/>
      <c r="C87" s="98"/>
      <c r="D87" s="98"/>
      <c r="E87" s="99"/>
      <c r="F87" s="100"/>
      <c r="G87" s="100"/>
      <c r="H87" s="77" t="str">
        <f aca="true">IF(F87="","",ROUND((IF(G87="",TODAY(),G87)-F87)/30.4375,1))</f>
        <v/>
      </c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</row>
    <row r="88" customFormat="false" ht="15" hidden="false" customHeight="true" outlineLevel="1" collapsed="false">
      <c r="B88" s="98"/>
      <c r="C88" s="98"/>
      <c r="D88" s="98"/>
      <c r="E88" s="99"/>
      <c r="F88" s="100"/>
      <c r="G88" s="100"/>
      <c r="H88" s="77" t="str">
        <f aca="true">IF(F88="","",ROUND((IF(G88="",TODAY(),G88)-F88)/30.4375,1))</f>
        <v/>
      </c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</row>
    <row r="89" customFormat="false" ht="15" hidden="false" customHeight="true" outlineLevel="1" collapsed="false">
      <c r="B89" s="98"/>
      <c r="C89" s="98"/>
      <c r="D89" s="98"/>
      <c r="E89" s="99"/>
      <c r="F89" s="100"/>
      <c r="G89" s="100"/>
      <c r="H89" s="77" t="str">
        <f aca="true">IF(F89="","",ROUND((IF(G89="",TODAY(),G89)-F89)/30.4375,1))</f>
        <v/>
      </c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</row>
    <row r="90" customFormat="false" ht="15" hidden="false" customHeight="true" outlineLevel="1" collapsed="false">
      <c r="B90" s="98"/>
      <c r="C90" s="98"/>
      <c r="D90" s="98"/>
      <c r="E90" s="99"/>
      <c r="F90" s="100"/>
      <c r="G90" s="100"/>
      <c r="H90" s="77" t="str">
        <f aca="true">IF(F90="","",ROUND((IF(G90="",TODAY(),G90)-F90)/30.4375,1))</f>
        <v/>
      </c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</row>
    <row r="91" customFormat="false" ht="15" hidden="false" customHeight="true" outlineLevel="1" collapsed="false">
      <c r="B91" s="98"/>
      <c r="C91" s="98"/>
      <c r="D91" s="98"/>
      <c r="E91" s="99"/>
      <c r="F91" s="100"/>
      <c r="G91" s="100"/>
      <c r="H91" s="77" t="str">
        <f aca="true">IF(F91="","",ROUND((IF(G91="",TODAY(),G91)-F91)/30.4375,1))</f>
        <v/>
      </c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</row>
    <row r="92" customFormat="false" ht="15" hidden="false" customHeight="true" outlineLevel="1" collapsed="false">
      <c r="B92" s="98"/>
      <c r="C92" s="98"/>
      <c r="D92" s="98"/>
      <c r="E92" s="99"/>
      <c r="F92" s="100"/>
      <c r="G92" s="100"/>
      <c r="H92" s="77" t="str">
        <f aca="true">IF(F92="","",ROUND((IF(G92="",TODAY(),G92)-F92)/30.4375,1))</f>
        <v/>
      </c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</row>
    <row r="93" customFormat="false" ht="15" hidden="false" customHeight="true" outlineLevel="1" collapsed="false">
      <c r="B93" s="98"/>
      <c r="C93" s="98"/>
      <c r="D93" s="98"/>
      <c r="E93" s="99"/>
      <c r="F93" s="100"/>
      <c r="G93" s="100"/>
      <c r="H93" s="77" t="str">
        <f aca="true">IF(F93="","",ROUND((IF(G93="",TODAY(),G93)-F93)/30.4375,1))</f>
        <v/>
      </c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</row>
    <row r="94" customFormat="false" ht="15" hidden="false" customHeight="true" outlineLevel="1" collapsed="false">
      <c r="B94" s="98"/>
      <c r="C94" s="98"/>
      <c r="D94" s="98"/>
      <c r="E94" s="99"/>
      <c r="F94" s="100"/>
      <c r="G94" s="100"/>
      <c r="H94" s="77" t="str">
        <f aca="true">IF(F94="","",ROUND((IF(G94="",TODAY(),G94)-F94)/30.4375,1))</f>
        <v/>
      </c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</row>
    <row r="95" customFormat="false" ht="15" hidden="false" customHeight="true" outlineLevel="1" collapsed="false">
      <c r="B95" s="98"/>
      <c r="C95" s="98"/>
      <c r="D95" s="98"/>
      <c r="E95" s="99"/>
      <c r="F95" s="100"/>
      <c r="G95" s="100"/>
      <c r="H95" s="77" t="str">
        <f aca="true">IF(F95="","",ROUND((IF(G95="",TODAY(),G95)-F95)/30.4375,1))</f>
        <v/>
      </c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</row>
    <row r="96" customFormat="false" ht="15" hidden="false" customHeight="true" outlineLevel="1" collapsed="false">
      <c r="B96" s="98"/>
      <c r="C96" s="98"/>
      <c r="D96" s="98"/>
      <c r="E96" s="99"/>
      <c r="F96" s="100"/>
      <c r="G96" s="100"/>
      <c r="H96" s="77" t="str">
        <f aca="true">IF(F96="","",ROUND((IF(G96="",TODAY(),G96)-F96)/30.4375,1))</f>
        <v/>
      </c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</row>
    <row r="97" customFormat="false" ht="15" hidden="false" customHeight="true" outlineLevel="1" collapsed="false">
      <c r="B97" s="98"/>
      <c r="C97" s="98"/>
      <c r="D97" s="98"/>
      <c r="E97" s="99"/>
      <c r="F97" s="100"/>
      <c r="G97" s="100"/>
      <c r="H97" s="77" t="str">
        <f aca="true">IF(F97="","",ROUND((IF(G97="",TODAY(),G97)-F97)/30.4375,1))</f>
        <v/>
      </c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</row>
    <row r="98" customFormat="false" ht="15" hidden="false" customHeight="true" outlineLevel="1" collapsed="false">
      <c r="B98" s="98"/>
      <c r="C98" s="98"/>
      <c r="D98" s="98"/>
      <c r="E98" s="99"/>
      <c r="F98" s="100"/>
      <c r="G98" s="100"/>
      <c r="H98" s="77" t="str">
        <f aca="true">IF(F98="","",ROUND((IF(G98="",TODAY(),G98)-F98)/30.4375,1))</f>
        <v/>
      </c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</row>
    <row r="99" customFormat="false" ht="15" hidden="false" customHeight="true" outlineLevel="1" collapsed="false">
      <c r="B99" s="98"/>
      <c r="C99" s="98"/>
      <c r="D99" s="98"/>
      <c r="E99" s="99"/>
      <c r="F99" s="100"/>
      <c r="G99" s="100"/>
      <c r="H99" s="77" t="str">
        <f aca="true">IF(F99="","",ROUND((IF(G99="",TODAY(),G99)-F99)/30.4375,1))</f>
        <v/>
      </c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</row>
    <row r="100" customFormat="false" ht="15" hidden="false" customHeight="true" outlineLevel="1" collapsed="false">
      <c r="B100" s="98"/>
      <c r="C100" s="98"/>
      <c r="D100" s="98"/>
      <c r="E100" s="99"/>
      <c r="F100" s="100"/>
      <c r="G100" s="100"/>
      <c r="H100" s="77" t="str">
        <f aca="true">IF(F100="","",ROUND((IF(G100="",TODAY(),G100)-F100)/30.4375,1))</f>
        <v/>
      </c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</row>
    <row r="101" customFormat="false" ht="15" hidden="false" customHeight="true" outlineLevel="1" collapsed="false">
      <c r="B101" s="98"/>
      <c r="C101" s="98"/>
      <c r="D101" s="98"/>
      <c r="E101" s="99"/>
      <c r="F101" s="100"/>
      <c r="G101" s="100"/>
      <c r="H101" s="77" t="str">
        <f aca="true">IF(F101="","",ROUND((IF(G101="",TODAY(),G101)-F101)/30.4375,1))</f>
        <v/>
      </c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</row>
    <row r="102" customFormat="false" ht="15" hidden="false" customHeight="true" outlineLevel="1" collapsed="false">
      <c r="B102" s="98"/>
      <c r="C102" s="98"/>
      <c r="D102" s="98"/>
      <c r="E102" s="99"/>
      <c r="F102" s="100"/>
      <c r="G102" s="100"/>
      <c r="H102" s="77" t="str">
        <f aca="true">IF(F102="","",ROUND((IF(G102="",TODAY(),G102)-F102)/30.4375,1))</f>
        <v/>
      </c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</row>
    <row r="103" customFormat="false" ht="15" hidden="false" customHeight="true" outlineLevel="1" collapsed="false">
      <c r="B103" s="98"/>
      <c r="C103" s="98"/>
      <c r="D103" s="98"/>
      <c r="E103" s="99"/>
      <c r="F103" s="100"/>
      <c r="G103" s="100"/>
      <c r="H103" s="77" t="str">
        <f aca="true">IF(F103="","",ROUND((IF(G103="",TODAY(),G103)-F103)/30.4375,1))</f>
        <v/>
      </c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</row>
    <row r="104" customFormat="false" ht="15" hidden="false" customHeight="true" outlineLevel="1" collapsed="false">
      <c r="B104" s="98"/>
      <c r="C104" s="98"/>
      <c r="D104" s="98"/>
      <c r="E104" s="99"/>
      <c r="F104" s="100"/>
      <c r="G104" s="100"/>
      <c r="H104" s="77" t="str">
        <f aca="true">IF(F104="","",ROUND((IF(G104="",TODAY(),G104)-F104)/30.4375,1))</f>
        <v/>
      </c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</row>
    <row r="105" customFormat="false" ht="15" hidden="false" customHeight="true" outlineLevel="1" collapsed="false">
      <c r="B105" s="98"/>
      <c r="C105" s="98"/>
      <c r="D105" s="98"/>
      <c r="E105" s="99"/>
      <c r="F105" s="100"/>
      <c r="G105" s="100"/>
      <c r="H105" s="77" t="str">
        <f aca="true">IF(F105="","",ROUND((IF(G105="",TODAY(),G105)-F105)/30.4375,1))</f>
        <v/>
      </c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</row>
    <row r="106" customFormat="false" ht="15" hidden="false" customHeight="true" outlineLevel="1" collapsed="false">
      <c r="B106" s="98"/>
      <c r="C106" s="98"/>
      <c r="D106" s="98"/>
      <c r="E106" s="99"/>
      <c r="F106" s="100"/>
      <c r="G106" s="100"/>
      <c r="H106" s="77" t="str">
        <f aca="true">IF(F106="","",ROUND((IF(G106="",TODAY(),G106)-F106)/30.4375,1))</f>
        <v/>
      </c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</row>
    <row r="107" customFormat="false" ht="15" hidden="false" customHeight="true" outlineLevel="1" collapsed="false">
      <c r="B107" s="98"/>
      <c r="C107" s="98"/>
      <c r="D107" s="98"/>
      <c r="E107" s="99"/>
      <c r="F107" s="100"/>
      <c r="G107" s="100"/>
      <c r="H107" s="77" t="str">
        <f aca="true">IF(F107="","",ROUND((IF(G107="",TODAY(),G107)-F107)/30.4375,1))</f>
        <v/>
      </c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</row>
    <row r="108" customFormat="false" ht="15" hidden="false" customHeight="true" outlineLevel="1" collapsed="false">
      <c r="B108" s="98"/>
      <c r="C108" s="98"/>
      <c r="D108" s="98"/>
      <c r="E108" s="99"/>
      <c r="F108" s="100"/>
      <c r="G108" s="100"/>
      <c r="H108" s="77" t="str">
        <f aca="true">IF(F108="","",ROUND((IF(G108="",TODAY(),G108)-F108)/30.4375,1))</f>
        <v/>
      </c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</row>
    <row r="109" customFormat="false" ht="15" hidden="false" customHeight="true" outlineLevel="1" collapsed="false">
      <c r="B109" s="98"/>
      <c r="C109" s="98"/>
      <c r="D109" s="98"/>
      <c r="E109" s="99"/>
      <c r="F109" s="100"/>
      <c r="G109" s="100"/>
      <c r="H109" s="77" t="str">
        <f aca="true">IF(F109="","",ROUND((IF(G109="",TODAY(),G109)-F109)/30.4375,1))</f>
        <v/>
      </c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</row>
    <row r="110" customFormat="false" ht="15" hidden="false" customHeight="true" outlineLevel="1" collapsed="false">
      <c r="B110" s="98"/>
      <c r="C110" s="98"/>
      <c r="D110" s="98"/>
      <c r="E110" s="99"/>
      <c r="F110" s="100"/>
      <c r="G110" s="100"/>
      <c r="H110" s="77" t="str">
        <f aca="true">IF(F110="","",ROUND((IF(G110="",TODAY(),G110)-F110)/30.4375,1))</f>
        <v/>
      </c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</row>
    <row r="111" customFormat="false" ht="15" hidden="false" customHeight="true" outlineLevel="1" collapsed="false">
      <c r="B111" s="98"/>
      <c r="C111" s="98"/>
      <c r="D111" s="98"/>
      <c r="E111" s="99"/>
      <c r="F111" s="100"/>
      <c r="G111" s="100"/>
      <c r="H111" s="77" t="str">
        <f aca="true">IF(F111="","",ROUND((IF(G111="",TODAY(),G111)-F111)/30.4375,1))</f>
        <v/>
      </c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</row>
    <row r="112" customFormat="false" ht="15" hidden="false" customHeight="true" outlineLevel="1" collapsed="false">
      <c r="B112" s="98"/>
      <c r="C112" s="98"/>
      <c r="D112" s="98"/>
      <c r="E112" s="99"/>
      <c r="F112" s="100"/>
      <c r="G112" s="100"/>
      <c r="H112" s="77" t="str">
        <f aca="true">IF(F112="","",ROUND((IF(G112="",TODAY(),G112)-F112)/30.4375,1))</f>
        <v/>
      </c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</row>
    <row r="113" customFormat="false" ht="15" hidden="false" customHeight="true" outlineLevel="1" collapsed="false">
      <c r="B113" s="98"/>
      <c r="C113" s="98"/>
      <c r="D113" s="98"/>
      <c r="E113" s="99"/>
      <c r="F113" s="100"/>
      <c r="G113" s="100"/>
      <c r="H113" s="77" t="str">
        <f aca="true">IF(F113="","",ROUND((IF(G113="",TODAY(),G113)-F113)/30.4375,1))</f>
        <v/>
      </c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</row>
    <row r="114" customFormat="false" ht="15" hidden="false" customHeight="true" outlineLevel="1" collapsed="false">
      <c r="B114" s="98"/>
      <c r="C114" s="98"/>
      <c r="D114" s="98"/>
      <c r="E114" s="99"/>
      <c r="F114" s="100"/>
      <c r="G114" s="100"/>
      <c r="H114" s="77" t="str">
        <f aca="true">IF(F114="","",ROUND((IF(G114="",TODAY(),G114)-F114)/30.4375,1))</f>
        <v/>
      </c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</row>
    <row r="115" customFormat="false" ht="15" hidden="false" customHeight="true" outlineLevel="1" collapsed="false">
      <c r="B115" s="98"/>
      <c r="C115" s="98"/>
      <c r="D115" s="98"/>
      <c r="E115" s="99"/>
      <c r="F115" s="100"/>
      <c r="G115" s="100"/>
      <c r="H115" s="77" t="str">
        <f aca="true">IF(F115="","",ROUND((IF(G115="",TODAY(),G115)-F115)/30.4375,1))</f>
        <v/>
      </c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</row>
    <row r="116" customFormat="false" ht="15" hidden="false" customHeight="true" outlineLevel="1" collapsed="false">
      <c r="B116" s="98"/>
      <c r="C116" s="98"/>
      <c r="D116" s="98"/>
      <c r="E116" s="99"/>
      <c r="F116" s="100"/>
      <c r="G116" s="100"/>
      <c r="H116" s="77" t="str">
        <f aca="true">IF(F116="","",ROUND((IF(G116="",TODAY(),G116)-F116)/30.4375,1))</f>
        <v/>
      </c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</row>
    <row r="117" customFormat="false" ht="15" hidden="false" customHeight="true" outlineLevel="1" collapsed="false">
      <c r="B117" s="98"/>
      <c r="C117" s="98"/>
      <c r="D117" s="98"/>
      <c r="E117" s="99"/>
      <c r="F117" s="100"/>
      <c r="G117" s="100"/>
      <c r="H117" s="77" t="str">
        <f aca="true">IF(F117="","",ROUND((IF(G117="",TODAY(),G117)-F117)/30.4375,1))</f>
        <v/>
      </c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</row>
    <row r="118" customFormat="false" ht="15" hidden="false" customHeight="true" outlineLevel="1" collapsed="false">
      <c r="B118" s="98"/>
      <c r="C118" s="98"/>
      <c r="D118" s="98"/>
      <c r="E118" s="99"/>
      <c r="F118" s="100"/>
      <c r="G118" s="100"/>
      <c r="H118" s="77" t="str">
        <f aca="true">IF(F118="","",ROUND((IF(G118="",TODAY(),G118)-F118)/30.4375,1))</f>
        <v/>
      </c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</row>
    <row r="119" customFormat="false" ht="15" hidden="false" customHeight="true" outlineLevel="1" collapsed="false">
      <c r="B119" s="98"/>
      <c r="C119" s="98"/>
      <c r="D119" s="98"/>
      <c r="E119" s="99"/>
      <c r="F119" s="100"/>
      <c r="G119" s="100"/>
      <c r="H119" s="77" t="str">
        <f aca="true">IF(F119="","",ROUND((IF(G119="",TODAY(),G119)-F119)/30.4375,1))</f>
        <v/>
      </c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</row>
    <row r="120" customFormat="false" ht="15" hidden="false" customHeight="true" outlineLevel="1" collapsed="false">
      <c r="B120" s="98"/>
      <c r="C120" s="98"/>
      <c r="D120" s="98"/>
      <c r="E120" s="99"/>
      <c r="F120" s="100"/>
      <c r="G120" s="100"/>
      <c r="H120" s="77" t="str">
        <f aca="true">IF(F120="","",ROUND((IF(G120="",TODAY(),G120)-F120)/30.4375,1))</f>
        <v/>
      </c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</row>
    <row r="121" customFormat="false" ht="15" hidden="false" customHeight="true" outlineLevel="1" collapsed="false">
      <c r="B121" s="98"/>
      <c r="C121" s="98"/>
      <c r="D121" s="98"/>
      <c r="E121" s="99"/>
      <c r="F121" s="100"/>
      <c r="G121" s="100"/>
      <c r="H121" s="77" t="str">
        <f aca="true">IF(F121="","",ROUND((IF(G121="",TODAY(),G121)-F121)/30.4375,1))</f>
        <v/>
      </c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</row>
    <row r="122" customFormat="false" ht="15" hidden="false" customHeight="true" outlineLevel="1" collapsed="false">
      <c r="B122" s="98"/>
      <c r="C122" s="98"/>
      <c r="D122" s="98"/>
      <c r="E122" s="99"/>
      <c r="F122" s="100"/>
      <c r="G122" s="100"/>
      <c r="H122" s="77" t="str">
        <f aca="true">IF(F122="","",ROUND((IF(G122="",TODAY(),G122)-F122)/30.4375,1))</f>
        <v/>
      </c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</row>
    <row r="123" customFormat="false" ht="15" hidden="false" customHeight="true" outlineLevel="1" collapsed="false">
      <c r="B123" s="98"/>
      <c r="C123" s="98"/>
      <c r="D123" s="98"/>
      <c r="E123" s="99"/>
      <c r="F123" s="100"/>
      <c r="G123" s="100"/>
      <c r="H123" s="77" t="str">
        <f aca="true">IF(F123="","",ROUND((IF(G123="",TODAY(),G123)-F123)/30.4375,1))</f>
        <v/>
      </c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</row>
    <row r="124" customFormat="false" ht="15" hidden="false" customHeight="true" outlineLevel="1" collapsed="false">
      <c r="B124" s="98"/>
      <c r="C124" s="98"/>
      <c r="D124" s="98"/>
      <c r="E124" s="99"/>
      <c r="F124" s="100"/>
      <c r="G124" s="100"/>
      <c r="H124" s="77" t="str">
        <f aca="true">IF(F124="","",ROUND((IF(G124="",TODAY(),G124)-F124)/30.4375,1))</f>
        <v/>
      </c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</row>
    <row r="125" customFormat="false" ht="15" hidden="false" customHeight="true" outlineLevel="1" collapsed="false">
      <c r="B125" s="98"/>
      <c r="C125" s="98"/>
      <c r="D125" s="98"/>
      <c r="E125" s="99"/>
      <c r="F125" s="100"/>
      <c r="G125" s="100"/>
      <c r="H125" s="77" t="str">
        <f aca="true">IF(F125="","",ROUND((IF(G125="",TODAY(),G125)-F125)/30.4375,1))</f>
        <v/>
      </c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</row>
    <row r="126" customFormat="false" ht="15" hidden="false" customHeight="true" outlineLevel="1" collapsed="false">
      <c r="B126" s="98"/>
      <c r="C126" s="98"/>
      <c r="D126" s="98"/>
      <c r="E126" s="99"/>
      <c r="F126" s="100"/>
      <c r="G126" s="100"/>
      <c r="H126" s="77" t="str">
        <f aca="true">IF(F126="","",ROUND((IF(G126="",TODAY(),G126)-F126)/30.4375,1))</f>
        <v/>
      </c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</row>
    <row r="127" customFormat="false" ht="15" hidden="false" customHeight="true" outlineLevel="1" collapsed="false">
      <c r="B127" s="98"/>
      <c r="C127" s="98"/>
      <c r="D127" s="98"/>
      <c r="E127" s="99"/>
      <c r="F127" s="100"/>
      <c r="G127" s="100"/>
      <c r="H127" s="77" t="str">
        <f aca="true">IF(F127="","",ROUND((IF(G127="",TODAY(),G127)-F127)/30.4375,1))</f>
        <v/>
      </c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</row>
    <row r="128" customFormat="false" ht="15" hidden="false" customHeight="true" outlineLevel="1" collapsed="false">
      <c r="B128" s="98"/>
      <c r="C128" s="98"/>
      <c r="D128" s="98"/>
      <c r="E128" s="99"/>
      <c r="F128" s="100"/>
      <c r="G128" s="100"/>
      <c r="H128" s="77" t="str">
        <f aca="true">IF(F128="","",ROUND((IF(G128="",TODAY(),G128)-F128)/30.4375,1))</f>
        <v/>
      </c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</row>
    <row r="129" customFormat="false" ht="15" hidden="false" customHeight="true" outlineLevel="1" collapsed="false">
      <c r="B129" s="98"/>
      <c r="C129" s="98"/>
      <c r="D129" s="98"/>
      <c r="E129" s="99"/>
      <c r="F129" s="100"/>
      <c r="G129" s="100"/>
      <c r="H129" s="77" t="str">
        <f aca="true">IF(F129="","",ROUND((IF(G129="",TODAY(),G129)-F129)/30.4375,1))</f>
        <v/>
      </c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</row>
    <row r="130" customFormat="false" ht="15" hidden="false" customHeight="true" outlineLevel="1" collapsed="false">
      <c r="B130" s="98"/>
      <c r="C130" s="98"/>
      <c r="D130" s="98"/>
      <c r="E130" s="99"/>
      <c r="F130" s="100"/>
      <c r="G130" s="100"/>
      <c r="H130" s="77" t="str">
        <f aca="true">IF(F130="","",ROUND((IF(G130="",TODAY(),G130)-F130)/30.4375,1))</f>
        <v/>
      </c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</row>
    <row r="131" customFormat="false" ht="15" hidden="false" customHeight="true" outlineLevel="1" collapsed="false">
      <c r="B131" s="98"/>
      <c r="C131" s="98"/>
      <c r="D131" s="98"/>
      <c r="E131" s="99"/>
      <c r="F131" s="100"/>
      <c r="G131" s="100"/>
      <c r="H131" s="77" t="str">
        <f aca="true">IF(F131="","",ROUND((IF(G131="",TODAY(),G131)-F131)/30.4375,1))</f>
        <v/>
      </c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</row>
    <row r="132" customFormat="false" ht="15" hidden="false" customHeight="true" outlineLevel="1" collapsed="false">
      <c r="B132" s="98"/>
      <c r="C132" s="98"/>
      <c r="D132" s="98"/>
      <c r="E132" s="99"/>
      <c r="F132" s="100"/>
      <c r="G132" s="100"/>
      <c r="H132" s="77" t="str">
        <f aca="true">IF(F132="","",ROUND((IF(G132="",TODAY(),G132)-F132)/30.4375,1))</f>
        <v/>
      </c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</row>
    <row r="133" customFormat="false" ht="15" hidden="false" customHeight="true" outlineLevel="1" collapsed="false">
      <c r="B133" s="98"/>
      <c r="C133" s="98"/>
      <c r="D133" s="98"/>
      <c r="E133" s="99"/>
      <c r="F133" s="100"/>
      <c r="G133" s="100"/>
      <c r="H133" s="77" t="str">
        <f aca="true">IF(F133="","",ROUND((IF(G133="",TODAY(),G133)-F133)/30.4375,1))</f>
        <v/>
      </c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</row>
    <row r="134" customFormat="false" ht="15" hidden="false" customHeight="true" outlineLevel="1" collapsed="false">
      <c r="B134" s="98"/>
      <c r="C134" s="98"/>
      <c r="D134" s="98"/>
      <c r="E134" s="99"/>
      <c r="F134" s="100"/>
      <c r="G134" s="100"/>
      <c r="H134" s="77" t="str">
        <f aca="true">IF(F134="","",ROUND((IF(G134="",TODAY(),G134)-F134)/30.4375,1))</f>
        <v/>
      </c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</row>
    <row r="135" customFormat="false" ht="15" hidden="false" customHeight="true" outlineLevel="1" collapsed="false">
      <c r="B135" s="98"/>
      <c r="C135" s="98"/>
      <c r="D135" s="98"/>
      <c r="E135" s="99"/>
      <c r="F135" s="100"/>
      <c r="G135" s="100"/>
      <c r="H135" s="77" t="str">
        <f aca="true">IF(F135="","",ROUND((IF(G135="",TODAY(),G135)-F135)/30.4375,1))</f>
        <v/>
      </c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</row>
    <row r="136" customFormat="false" ht="15" hidden="false" customHeight="true" outlineLevel="1" collapsed="false">
      <c r="B136" s="98"/>
      <c r="C136" s="98"/>
      <c r="D136" s="98"/>
      <c r="E136" s="99"/>
      <c r="F136" s="100"/>
      <c r="G136" s="100"/>
      <c r="H136" s="77" t="str">
        <f aca="true">IF(F136="","",ROUND((IF(G136="",TODAY(),G136)-F136)/30.4375,1))</f>
        <v/>
      </c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</row>
    <row r="137" customFormat="false" ht="15" hidden="false" customHeight="true" outlineLevel="1" collapsed="false">
      <c r="B137" s="98"/>
      <c r="C137" s="98"/>
      <c r="D137" s="98"/>
      <c r="E137" s="99"/>
      <c r="F137" s="100"/>
      <c r="G137" s="100"/>
      <c r="H137" s="77" t="str">
        <f aca="true">IF(F137="","",ROUND((IF(G137="",TODAY(),G137)-F137)/30.4375,1))</f>
        <v/>
      </c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</row>
    <row r="138" customFormat="false" ht="15" hidden="false" customHeight="true" outlineLevel="1" collapsed="false">
      <c r="B138" s="98"/>
      <c r="C138" s="98"/>
      <c r="D138" s="98"/>
      <c r="E138" s="99"/>
      <c r="F138" s="100"/>
      <c r="G138" s="100"/>
      <c r="H138" s="77" t="str">
        <f aca="true">IF(F138="","",ROUND((IF(G138="",TODAY(),G138)-F138)/30.4375,1))</f>
        <v/>
      </c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</row>
    <row r="139" customFormat="false" ht="15" hidden="false" customHeight="true" outlineLevel="1" collapsed="false">
      <c r="B139" s="98"/>
      <c r="C139" s="98"/>
      <c r="D139" s="98"/>
      <c r="E139" s="99"/>
      <c r="F139" s="100"/>
      <c r="G139" s="100"/>
      <c r="H139" s="77" t="str">
        <f aca="true">IF(F139="","",ROUND((IF(G139="",TODAY(),G139)-F139)/30.4375,1))</f>
        <v/>
      </c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</row>
    <row r="140" customFormat="false" ht="15" hidden="false" customHeight="true" outlineLevel="1" collapsed="false">
      <c r="B140" s="98"/>
      <c r="C140" s="98"/>
      <c r="D140" s="98"/>
      <c r="E140" s="99"/>
      <c r="F140" s="100"/>
      <c r="G140" s="100"/>
      <c r="H140" s="77" t="str">
        <f aca="true">IF(F140="","",ROUND((IF(G140="",TODAY(),G140)-F140)/30.4375,1))</f>
        <v/>
      </c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</row>
    <row r="141" customFormat="false" ht="15" hidden="false" customHeight="true" outlineLevel="1" collapsed="false">
      <c r="B141" s="98"/>
      <c r="C141" s="98"/>
      <c r="D141" s="98"/>
      <c r="E141" s="99"/>
      <c r="F141" s="100"/>
      <c r="G141" s="100"/>
      <c r="H141" s="77" t="str">
        <f aca="true">IF(F141="","",ROUND((IF(G141="",TODAY(),G141)-F141)/30.4375,1))</f>
        <v/>
      </c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</row>
    <row r="142" customFormat="false" ht="15" hidden="false" customHeight="true" outlineLevel="1" collapsed="false">
      <c r="B142" s="98"/>
      <c r="C142" s="98"/>
      <c r="D142" s="98"/>
      <c r="E142" s="99"/>
      <c r="F142" s="100"/>
      <c r="G142" s="100"/>
      <c r="H142" s="77" t="str">
        <f aca="true">IF(F142="","",ROUND((IF(G142="",TODAY(),G142)-F142)/30.4375,1))</f>
        <v/>
      </c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</row>
    <row r="143" customFormat="false" ht="15" hidden="false" customHeight="true" outlineLevel="1" collapsed="false">
      <c r="B143" s="98"/>
      <c r="C143" s="98"/>
      <c r="D143" s="98"/>
      <c r="E143" s="99"/>
      <c r="F143" s="100"/>
      <c r="G143" s="100"/>
      <c r="H143" s="77" t="str">
        <f aca="true">IF(F143="","",ROUND((IF(G143="",TODAY(),G143)-F143)/30.4375,1))</f>
        <v/>
      </c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</row>
    <row r="144" customFormat="false" ht="15" hidden="false" customHeight="true" outlineLevel="1" collapsed="false">
      <c r="B144" s="98"/>
      <c r="C144" s="98"/>
      <c r="D144" s="98"/>
      <c r="E144" s="99"/>
      <c r="F144" s="100"/>
      <c r="G144" s="100"/>
      <c r="H144" s="77" t="str">
        <f aca="true">IF(F144="","",ROUND((IF(G144="",TODAY(),G144)-F144)/30.4375,1))</f>
        <v/>
      </c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</row>
    <row r="145" customFormat="false" ht="15" hidden="false" customHeight="true" outlineLevel="1" collapsed="false">
      <c r="B145" s="98"/>
      <c r="C145" s="98"/>
      <c r="D145" s="98"/>
      <c r="E145" s="99"/>
      <c r="F145" s="100"/>
      <c r="G145" s="100"/>
      <c r="H145" s="77" t="str">
        <f aca="true">IF(F145="","",ROUND((IF(G145="",TODAY(),G145)-F145)/30.4375,1))</f>
        <v/>
      </c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</row>
    <row r="146" customFormat="false" ht="15" hidden="false" customHeight="true" outlineLevel="1" collapsed="false">
      <c r="B146" s="98"/>
      <c r="C146" s="98"/>
      <c r="D146" s="98"/>
      <c r="E146" s="99"/>
      <c r="F146" s="100"/>
      <c r="G146" s="100"/>
      <c r="H146" s="77" t="str">
        <f aca="true">IF(F146="","",ROUND((IF(G146="",TODAY(),G146)-F146)/30.4375,1))</f>
        <v/>
      </c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</row>
    <row r="147" customFormat="false" ht="15" hidden="false" customHeight="true" outlineLevel="1" collapsed="false">
      <c r="B147" s="98"/>
      <c r="C147" s="98"/>
      <c r="D147" s="98"/>
      <c r="E147" s="99"/>
      <c r="F147" s="100"/>
      <c r="G147" s="100"/>
      <c r="H147" s="77" t="str">
        <f aca="true">IF(F147="","",ROUND((IF(G147="",TODAY(),G147)-F147)/30.4375,1))</f>
        <v/>
      </c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</row>
    <row r="148" customFormat="false" ht="15" hidden="false" customHeight="true" outlineLevel="1" collapsed="false">
      <c r="B148" s="98"/>
      <c r="C148" s="98"/>
      <c r="D148" s="98"/>
      <c r="E148" s="99"/>
      <c r="F148" s="100"/>
      <c r="G148" s="100"/>
      <c r="H148" s="77" t="str">
        <f aca="true">IF(F148="","",ROUND((IF(G148="",TODAY(),G148)-F148)/30.4375,1))</f>
        <v/>
      </c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</row>
    <row r="149" customFormat="false" ht="15" hidden="false" customHeight="true" outlineLevel="1" collapsed="false">
      <c r="B149" s="98"/>
      <c r="C149" s="98"/>
      <c r="D149" s="98"/>
      <c r="E149" s="99"/>
      <c r="F149" s="100"/>
      <c r="G149" s="100"/>
      <c r="H149" s="77" t="str">
        <f aca="true">IF(F149="","",ROUND((IF(G149="",TODAY(),G149)-F149)/30.4375,1))</f>
        <v/>
      </c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</row>
    <row r="150" customFormat="false" ht="15" hidden="false" customHeight="true" outlineLevel="1" collapsed="false">
      <c r="B150" s="98"/>
      <c r="C150" s="98"/>
      <c r="D150" s="98"/>
      <c r="E150" s="99"/>
      <c r="F150" s="100"/>
      <c r="G150" s="100"/>
      <c r="H150" s="77" t="str">
        <f aca="true">IF(F150="","",ROUND((IF(G150="",TODAY(),G150)-F150)/30.4375,1))</f>
        <v/>
      </c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</row>
    <row r="151" customFormat="false" ht="15" hidden="false" customHeight="true" outlineLevel="1" collapsed="false">
      <c r="B151" s="98"/>
      <c r="C151" s="98"/>
      <c r="D151" s="98"/>
      <c r="E151" s="99"/>
      <c r="F151" s="100"/>
      <c r="G151" s="100"/>
      <c r="H151" s="77" t="str">
        <f aca="true">IF(F151="","",ROUND((IF(G151="",TODAY(),G151)-F151)/30.4375,1))</f>
        <v/>
      </c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</row>
    <row r="152" customFormat="false" ht="15" hidden="false" customHeight="true" outlineLevel="1" collapsed="false">
      <c r="B152" s="98"/>
      <c r="C152" s="98"/>
      <c r="D152" s="98"/>
      <c r="E152" s="99"/>
      <c r="F152" s="100"/>
      <c r="G152" s="100"/>
      <c r="H152" s="77" t="str">
        <f aca="true">IF(F152="","",ROUND((IF(G152="",TODAY(),G152)-F152)/30.4375,1))</f>
        <v/>
      </c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</row>
    <row r="153" customFormat="false" ht="15" hidden="false" customHeight="true" outlineLevel="1" collapsed="false">
      <c r="B153" s="98"/>
      <c r="C153" s="98"/>
      <c r="D153" s="98"/>
      <c r="E153" s="99"/>
      <c r="F153" s="100"/>
      <c r="G153" s="100"/>
      <c r="H153" s="77" t="str">
        <f aca="true">IF(F153="","",ROUND((IF(G153="",TODAY(),G153)-F153)/30.4375,1))</f>
        <v/>
      </c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</row>
    <row r="154" customFormat="false" ht="15" hidden="false" customHeight="true" outlineLevel="1" collapsed="false">
      <c r="B154" s="98"/>
      <c r="C154" s="98"/>
      <c r="D154" s="98"/>
      <c r="E154" s="99"/>
      <c r="F154" s="100"/>
      <c r="G154" s="100"/>
      <c r="H154" s="77" t="str">
        <f aca="true">IF(F154="","",ROUND((IF(G154="",TODAY(),G154)-F154)/30.4375,1))</f>
        <v/>
      </c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</row>
    <row r="155" customFormat="false" ht="15" hidden="false" customHeight="true" outlineLevel="1" collapsed="false">
      <c r="B155" s="98"/>
      <c r="C155" s="98"/>
      <c r="D155" s="98"/>
      <c r="E155" s="99"/>
      <c r="F155" s="100"/>
      <c r="G155" s="100"/>
      <c r="H155" s="77" t="str">
        <f aca="true">IF(F155="","",ROUND((IF(G155="",TODAY(),G155)-F155)/30.4375,1))</f>
        <v/>
      </c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</row>
    <row r="156" customFormat="false" ht="15" hidden="false" customHeight="true" outlineLevel="1" collapsed="false">
      <c r="B156" s="98"/>
      <c r="C156" s="98"/>
      <c r="D156" s="98"/>
      <c r="E156" s="99"/>
      <c r="F156" s="100"/>
      <c r="G156" s="100"/>
      <c r="H156" s="77" t="str">
        <f aca="true">IF(F156="","",ROUND((IF(G156="",TODAY(),G156)-F156)/30.4375,1))</f>
        <v/>
      </c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</row>
    <row r="157" customFormat="false" ht="15" hidden="false" customHeight="true" outlineLevel="1" collapsed="false">
      <c r="B157" s="98"/>
      <c r="C157" s="98"/>
      <c r="D157" s="98"/>
      <c r="E157" s="99"/>
      <c r="F157" s="100"/>
      <c r="G157" s="100"/>
      <c r="H157" s="77" t="str">
        <f aca="true">IF(F157="","",ROUND((IF(G157="",TODAY(),G157)-F157)/30.4375,1))</f>
        <v/>
      </c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</row>
    <row r="158" customFormat="false" ht="15" hidden="false" customHeight="true" outlineLevel="1" collapsed="false">
      <c r="B158" s="98"/>
      <c r="C158" s="98"/>
      <c r="D158" s="98"/>
      <c r="E158" s="99"/>
      <c r="F158" s="100"/>
      <c r="G158" s="100"/>
      <c r="H158" s="77" t="str">
        <f aca="true">IF(F158="","",ROUND((IF(G158="",TODAY(),G158)-F158)/30.4375,1))</f>
        <v/>
      </c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</row>
    <row r="159" customFormat="false" ht="15" hidden="false" customHeight="true" outlineLevel="1" collapsed="false">
      <c r="B159" s="98"/>
      <c r="C159" s="98"/>
      <c r="D159" s="98"/>
      <c r="E159" s="99"/>
      <c r="F159" s="100"/>
      <c r="G159" s="100"/>
      <c r="H159" s="77" t="str">
        <f aca="true">IF(F159="","",ROUND((IF(G159="",TODAY(),G159)-F159)/30.4375,1))</f>
        <v/>
      </c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</row>
    <row r="160" customFormat="false" ht="15" hidden="false" customHeight="true" outlineLevel="1" collapsed="false">
      <c r="B160" s="98"/>
      <c r="C160" s="98"/>
      <c r="D160" s="98"/>
      <c r="E160" s="99"/>
      <c r="F160" s="100"/>
      <c r="G160" s="100"/>
      <c r="H160" s="77" t="str">
        <f aca="true">IF(F160="","",ROUND((IF(G160="",TODAY(),G160)-F160)/30.4375,1))</f>
        <v/>
      </c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</row>
    <row r="161" customFormat="false" ht="15" hidden="false" customHeight="true" outlineLevel="1" collapsed="false">
      <c r="B161" s="98"/>
      <c r="C161" s="98"/>
      <c r="D161" s="98"/>
      <c r="E161" s="99"/>
      <c r="F161" s="100"/>
      <c r="G161" s="100"/>
      <c r="H161" s="77" t="str">
        <f aca="true">IF(F161="","",ROUND((IF(G161="",TODAY(),G161)-F161)/30.4375,1))</f>
        <v/>
      </c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</row>
    <row r="162" customFormat="false" ht="15" hidden="false" customHeight="true" outlineLevel="1" collapsed="false">
      <c r="B162" s="98"/>
      <c r="C162" s="98"/>
      <c r="D162" s="98"/>
      <c r="E162" s="99"/>
      <c r="F162" s="100"/>
      <c r="G162" s="100"/>
      <c r="H162" s="77" t="str">
        <f aca="true">IF(F162="","",ROUND((IF(G162="",TODAY(),G162)-F162)/30.4375,1))</f>
        <v/>
      </c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</row>
    <row r="163" customFormat="false" ht="15" hidden="false" customHeight="true" outlineLevel="1" collapsed="false">
      <c r="B163" s="98"/>
      <c r="C163" s="98"/>
      <c r="D163" s="98"/>
      <c r="E163" s="99"/>
      <c r="F163" s="100"/>
      <c r="G163" s="100"/>
      <c r="H163" s="77" t="str">
        <f aca="true">IF(F163="","",ROUND((IF(G163="",TODAY(),G163)-F163)/30.4375,1))</f>
        <v/>
      </c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</row>
    <row r="164" customFormat="false" ht="15" hidden="false" customHeight="true" outlineLevel="1" collapsed="false">
      <c r="B164" s="98"/>
      <c r="C164" s="98"/>
      <c r="D164" s="98"/>
      <c r="E164" s="99"/>
      <c r="F164" s="100"/>
      <c r="G164" s="100"/>
      <c r="H164" s="77" t="str">
        <f aca="true">IF(F164="","",ROUND((IF(G164="",TODAY(),G164)-F164)/30.4375,1))</f>
        <v/>
      </c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</row>
    <row r="165" customFormat="false" ht="15" hidden="false" customHeight="true" outlineLevel="1" collapsed="false">
      <c r="B165" s="98"/>
      <c r="C165" s="98"/>
      <c r="D165" s="98"/>
      <c r="E165" s="99"/>
      <c r="F165" s="100"/>
      <c r="G165" s="100"/>
      <c r="H165" s="77" t="str">
        <f aca="true">IF(F165="","",ROUND((IF(G165="",TODAY(),G165)-F165)/30.4375,1))</f>
        <v/>
      </c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</row>
    <row r="166" customFormat="false" ht="15" hidden="false" customHeight="true" outlineLevel="1" collapsed="false">
      <c r="B166" s="98"/>
      <c r="C166" s="98"/>
      <c r="D166" s="98"/>
      <c r="E166" s="99"/>
      <c r="F166" s="100"/>
      <c r="G166" s="100"/>
      <c r="H166" s="77" t="str">
        <f aca="true">IF(F166="","",ROUND((IF(G166="",TODAY(),G166)-F166)/30.4375,1))</f>
        <v/>
      </c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</row>
    <row r="167" customFormat="false" ht="15" hidden="false" customHeight="true" outlineLevel="1" collapsed="false">
      <c r="B167" s="98"/>
      <c r="C167" s="98"/>
      <c r="D167" s="98"/>
      <c r="E167" s="99"/>
      <c r="F167" s="100"/>
      <c r="G167" s="100"/>
      <c r="H167" s="77" t="str">
        <f aca="true">IF(F167="","",ROUND((IF(G167="",TODAY(),G167)-F167)/30.4375,1))</f>
        <v/>
      </c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</row>
    <row r="168" customFormat="false" ht="15" hidden="false" customHeight="true" outlineLevel="1" collapsed="false">
      <c r="B168" s="98"/>
      <c r="C168" s="98"/>
      <c r="D168" s="98"/>
      <c r="E168" s="99"/>
      <c r="F168" s="100"/>
      <c r="G168" s="100"/>
      <c r="H168" s="77" t="str">
        <f aca="true">IF(F168="","",ROUND((IF(G168="",TODAY(),G168)-F168)/30.4375,1))</f>
        <v/>
      </c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</row>
    <row r="169" customFormat="false" ht="15" hidden="false" customHeight="true" outlineLevel="1" collapsed="false">
      <c r="B169" s="98"/>
      <c r="C169" s="98"/>
      <c r="D169" s="98"/>
      <c r="E169" s="99"/>
      <c r="F169" s="100"/>
      <c r="G169" s="100"/>
      <c r="H169" s="77" t="str">
        <f aca="true">IF(F169="","",ROUND((IF(G169="",TODAY(),G169)-F169)/30.4375,1))</f>
        <v/>
      </c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</row>
    <row r="170" customFormat="false" ht="15" hidden="false" customHeight="true" outlineLevel="1" collapsed="false">
      <c r="B170" s="98"/>
      <c r="C170" s="98"/>
      <c r="D170" s="98"/>
      <c r="E170" s="99"/>
      <c r="F170" s="100"/>
      <c r="G170" s="100"/>
      <c r="H170" s="77" t="str">
        <f aca="true">IF(F170="","",ROUND((IF(G170="",TODAY(),G170)-F170)/30.4375,1))</f>
        <v/>
      </c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</row>
    <row r="171" customFormat="false" ht="15" hidden="false" customHeight="true" outlineLevel="1" collapsed="false">
      <c r="B171" s="98"/>
      <c r="C171" s="98"/>
      <c r="D171" s="98"/>
      <c r="E171" s="99"/>
      <c r="F171" s="100"/>
      <c r="G171" s="100"/>
      <c r="H171" s="77" t="str">
        <f aca="true">IF(F171="","",ROUND((IF(G171="",TODAY(),G171)-F171)/30.4375,1))</f>
        <v/>
      </c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</row>
    <row r="172" customFormat="false" ht="15" hidden="false" customHeight="true" outlineLevel="1" collapsed="false">
      <c r="B172" s="98"/>
      <c r="C172" s="98"/>
      <c r="D172" s="98"/>
      <c r="E172" s="99"/>
      <c r="F172" s="100"/>
      <c r="G172" s="100"/>
      <c r="H172" s="77" t="str">
        <f aca="true">IF(F172="","",ROUND((IF(G172="",TODAY(),G172)-F172)/30.4375,1))</f>
        <v/>
      </c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</row>
    <row r="173" customFormat="false" ht="15" hidden="false" customHeight="true" outlineLevel="1" collapsed="false">
      <c r="B173" s="98"/>
      <c r="C173" s="98"/>
      <c r="D173" s="98"/>
      <c r="E173" s="99"/>
      <c r="F173" s="100"/>
      <c r="G173" s="100"/>
      <c r="H173" s="77" t="str">
        <f aca="true">IF(F173="","",ROUND((IF(G173="",TODAY(),G173)-F173)/30.4375,1))</f>
        <v/>
      </c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</row>
    <row r="174" customFormat="false" ht="15" hidden="false" customHeight="true" outlineLevel="1" collapsed="false">
      <c r="B174" s="98"/>
      <c r="C174" s="98"/>
      <c r="D174" s="98"/>
      <c r="E174" s="99"/>
      <c r="F174" s="100"/>
      <c r="G174" s="100"/>
      <c r="H174" s="77" t="str">
        <f aca="true">IF(F174="","",ROUND((IF(G174="",TODAY(),G174)-F174)/30.4375,1))</f>
        <v/>
      </c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</row>
    <row r="175" customFormat="false" ht="15" hidden="false" customHeight="true" outlineLevel="1" collapsed="false">
      <c r="B175" s="98"/>
      <c r="C175" s="98"/>
      <c r="D175" s="98"/>
      <c r="E175" s="99"/>
      <c r="F175" s="100"/>
      <c r="G175" s="100"/>
      <c r="H175" s="77" t="str">
        <f aca="true">IF(F175="","",ROUND((IF(G175="",TODAY(),G175)-F175)/30.4375,1))</f>
        <v/>
      </c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</row>
    <row r="176" customFormat="false" ht="15" hidden="false" customHeight="true" outlineLevel="1" collapsed="false">
      <c r="B176" s="98"/>
      <c r="C176" s="98"/>
      <c r="D176" s="98"/>
      <c r="E176" s="99"/>
      <c r="F176" s="100"/>
      <c r="G176" s="100"/>
      <c r="H176" s="77" t="str">
        <f aca="true">IF(F176="","",ROUND((IF(G176="",TODAY(),G176)-F176)/30.4375,1))</f>
        <v/>
      </c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</row>
    <row r="177" customFormat="false" ht="15" hidden="false" customHeight="true" outlineLevel="1" collapsed="false">
      <c r="B177" s="98"/>
      <c r="C177" s="98"/>
      <c r="D177" s="98"/>
      <c r="E177" s="99"/>
      <c r="F177" s="100"/>
      <c r="G177" s="100"/>
      <c r="H177" s="77" t="str">
        <f aca="true">IF(F177="","",ROUND((IF(G177="",TODAY(),G177)-F177)/30.4375,1))</f>
        <v/>
      </c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</row>
    <row r="178" customFormat="false" ht="15" hidden="false" customHeight="true" outlineLevel="1" collapsed="false">
      <c r="B178" s="98"/>
      <c r="C178" s="98"/>
      <c r="D178" s="98"/>
      <c r="E178" s="99"/>
      <c r="F178" s="100"/>
      <c r="G178" s="100"/>
      <c r="H178" s="77" t="str">
        <f aca="true">IF(F178="","",ROUND((IF(G178="",TODAY(),G178)-F178)/30.4375,1))</f>
        <v/>
      </c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</row>
    <row r="179" customFormat="false" ht="15" hidden="false" customHeight="true" outlineLevel="1" collapsed="false">
      <c r="B179" s="98"/>
      <c r="C179" s="98"/>
      <c r="D179" s="98"/>
      <c r="E179" s="99"/>
      <c r="F179" s="100"/>
      <c r="G179" s="100"/>
      <c r="H179" s="77" t="str">
        <f aca="true">IF(F179="","",ROUND((IF(G179="",TODAY(),G179)-F179)/30.4375,1))</f>
        <v/>
      </c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</row>
    <row r="180" customFormat="false" ht="15" hidden="false" customHeight="true" outlineLevel="1" collapsed="false">
      <c r="B180" s="98"/>
      <c r="C180" s="98"/>
      <c r="D180" s="98"/>
      <c r="E180" s="99"/>
      <c r="F180" s="100"/>
      <c r="G180" s="100"/>
      <c r="H180" s="77" t="str">
        <f aca="true">IF(F180="","",ROUND((IF(G180="",TODAY(),G180)-F180)/30.4375,1))</f>
        <v/>
      </c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</row>
    <row r="181" customFormat="false" ht="15" hidden="false" customHeight="true" outlineLevel="1" collapsed="false">
      <c r="B181" s="98"/>
      <c r="C181" s="98"/>
      <c r="D181" s="98"/>
      <c r="E181" s="99"/>
      <c r="F181" s="100"/>
      <c r="G181" s="100"/>
      <c r="H181" s="77" t="str">
        <f aca="true">IF(F181="","",ROUND((IF(G181="",TODAY(),G181)-F181)/30.4375,1))</f>
        <v/>
      </c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</row>
    <row r="182" customFormat="false" ht="15" hidden="false" customHeight="true" outlineLevel="1" collapsed="false">
      <c r="B182" s="98"/>
      <c r="C182" s="98"/>
      <c r="D182" s="98"/>
      <c r="E182" s="99"/>
      <c r="F182" s="100"/>
      <c r="G182" s="100"/>
      <c r="H182" s="77" t="str">
        <f aca="true">IF(F182="","",ROUND((IF(G182="",TODAY(),G182)-F182)/30.4375,1))</f>
        <v/>
      </c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</row>
    <row r="183" customFormat="false" ht="15" hidden="false" customHeight="true" outlineLevel="1" collapsed="false">
      <c r="B183" s="98"/>
      <c r="C183" s="98"/>
      <c r="D183" s="98"/>
      <c r="E183" s="99"/>
      <c r="F183" s="100"/>
      <c r="G183" s="100"/>
      <c r="H183" s="77" t="str">
        <f aca="true">IF(F183="","",ROUND((IF(G183="",TODAY(),G183)-F183)/30.4375,1))</f>
        <v/>
      </c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</row>
    <row r="184" customFormat="false" ht="15" hidden="false" customHeight="true" outlineLevel="1" collapsed="false">
      <c r="B184" s="98"/>
      <c r="C184" s="98"/>
      <c r="D184" s="98"/>
      <c r="E184" s="99"/>
      <c r="F184" s="100"/>
      <c r="G184" s="100"/>
      <c r="H184" s="77" t="str">
        <f aca="true">IF(F184="","",ROUND((IF(G184="",TODAY(),G184)-F184)/30.4375,1))</f>
        <v/>
      </c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</row>
    <row r="185" customFormat="false" ht="15" hidden="false" customHeight="true" outlineLevel="1" collapsed="false">
      <c r="B185" s="98"/>
      <c r="C185" s="98"/>
      <c r="D185" s="98"/>
      <c r="E185" s="99"/>
      <c r="F185" s="100"/>
      <c r="G185" s="100"/>
      <c r="H185" s="77" t="str">
        <f aca="true">IF(F185="","",ROUND((IF(G185="",TODAY(),G185)-F185)/30.4375,1))</f>
        <v/>
      </c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</row>
    <row r="186" customFormat="false" ht="15" hidden="false" customHeight="true" outlineLevel="1" collapsed="false">
      <c r="B186" s="98"/>
      <c r="C186" s="98"/>
      <c r="D186" s="98"/>
      <c r="E186" s="99"/>
      <c r="F186" s="100"/>
      <c r="G186" s="100"/>
      <c r="H186" s="77" t="str">
        <f aca="true">IF(F186="","",ROUND((IF(G186="",TODAY(),G186)-F186)/30.4375,1))</f>
        <v/>
      </c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</row>
    <row r="187" customFormat="false" ht="15" hidden="false" customHeight="true" outlineLevel="1" collapsed="false">
      <c r="B187" s="98"/>
      <c r="C187" s="98"/>
      <c r="D187" s="98"/>
      <c r="E187" s="99"/>
      <c r="F187" s="100"/>
      <c r="G187" s="100"/>
      <c r="H187" s="77" t="str">
        <f aca="true">IF(F187="","",ROUND((IF(G187="",TODAY(),G187)-F187)/30.4375,1))</f>
        <v/>
      </c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</row>
    <row r="188" customFormat="false" ht="15" hidden="false" customHeight="true" outlineLevel="1" collapsed="false">
      <c r="B188" s="98"/>
      <c r="C188" s="98"/>
      <c r="D188" s="98"/>
      <c r="E188" s="99"/>
      <c r="F188" s="100"/>
      <c r="G188" s="100"/>
      <c r="H188" s="77" t="str">
        <f aca="true">IF(F188="","",ROUND((IF(G188="",TODAY(),G188)-F188)/30.4375,1))</f>
        <v/>
      </c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</row>
    <row r="189" customFormat="false" ht="15" hidden="false" customHeight="true" outlineLevel="1" collapsed="false">
      <c r="B189" s="98"/>
      <c r="C189" s="98"/>
      <c r="D189" s="98"/>
      <c r="E189" s="99"/>
      <c r="F189" s="100"/>
      <c r="G189" s="100"/>
      <c r="H189" s="77" t="str">
        <f aca="true">IF(F189="","",ROUND((IF(G189="",TODAY(),G189)-F189)/30.4375,1))</f>
        <v/>
      </c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</row>
    <row r="190" customFormat="false" ht="15" hidden="false" customHeight="true" outlineLevel="1" collapsed="false">
      <c r="B190" s="98"/>
      <c r="C190" s="98"/>
      <c r="D190" s="98"/>
      <c r="E190" s="99"/>
      <c r="F190" s="100"/>
      <c r="G190" s="100"/>
      <c r="H190" s="77" t="str">
        <f aca="true">IF(F190="","",ROUND((IF(G190="",TODAY(),G190)-F190)/30.4375,1))</f>
        <v/>
      </c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</row>
    <row r="191" customFormat="false" ht="15" hidden="false" customHeight="true" outlineLevel="1" collapsed="false">
      <c r="B191" s="98"/>
      <c r="C191" s="98"/>
      <c r="D191" s="98"/>
      <c r="E191" s="99"/>
      <c r="F191" s="100"/>
      <c r="G191" s="100"/>
      <c r="H191" s="77" t="str">
        <f aca="true">IF(F191="","",ROUND((IF(G191="",TODAY(),G191)-F191)/30.4375,1))</f>
        <v/>
      </c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</row>
    <row r="192" customFormat="false" ht="15" hidden="false" customHeight="true" outlineLevel="1" collapsed="false">
      <c r="B192" s="98"/>
      <c r="C192" s="98"/>
      <c r="D192" s="98"/>
      <c r="E192" s="99"/>
      <c r="F192" s="100"/>
      <c r="G192" s="100"/>
      <c r="H192" s="77" t="str">
        <f aca="true">IF(F192="","",ROUND((IF(G192="",TODAY(),G192)-F192)/30.4375,1))</f>
        <v/>
      </c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</row>
    <row r="193" customFormat="false" ht="15" hidden="false" customHeight="true" outlineLevel="1" collapsed="false">
      <c r="B193" s="98"/>
      <c r="C193" s="98"/>
      <c r="D193" s="98"/>
      <c r="E193" s="99"/>
      <c r="F193" s="100"/>
      <c r="G193" s="100"/>
      <c r="H193" s="77" t="str">
        <f aca="true">IF(F193="","",ROUND((IF(G193="",TODAY(),G193)-F193)/30.4375,1))</f>
        <v/>
      </c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</row>
    <row r="194" customFormat="false" ht="15" hidden="false" customHeight="true" outlineLevel="1" collapsed="false">
      <c r="B194" s="98"/>
      <c r="C194" s="98"/>
      <c r="D194" s="98"/>
      <c r="E194" s="99"/>
      <c r="F194" s="100"/>
      <c r="G194" s="100"/>
      <c r="H194" s="77" t="str">
        <f aca="true">IF(F194="","",ROUND((IF(G194="",TODAY(),G194)-F194)/30.4375,1))</f>
        <v/>
      </c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</row>
    <row r="195" customFormat="false" ht="15" hidden="false" customHeight="true" outlineLevel="1" collapsed="false">
      <c r="B195" s="98"/>
      <c r="C195" s="98"/>
      <c r="D195" s="98"/>
      <c r="E195" s="99"/>
      <c r="F195" s="100"/>
      <c r="G195" s="100"/>
      <c r="H195" s="77" t="str">
        <f aca="true">IF(F195="","",ROUND((IF(G195="",TODAY(),G195)-F195)/30.4375,1))</f>
        <v/>
      </c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</row>
    <row r="196" customFormat="false" ht="15" hidden="false" customHeight="true" outlineLevel="1" collapsed="false">
      <c r="B196" s="98"/>
      <c r="C196" s="98"/>
      <c r="D196" s="98"/>
      <c r="E196" s="99"/>
      <c r="F196" s="100"/>
      <c r="G196" s="100"/>
      <c r="H196" s="77" t="str">
        <f aca="true">IF(F196="","",ROUND((IF(G196="",TODAY(),G196)-F196)/30.4375,1))</f>
        <v/>
      </c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</row>
    <row r="197" customFormat="false" ht="15" hidden="false" customHeight="true" outlineLevel="1" collapsed="false">
      <c r="B197" s="98"/>
      <c r="C197" s="98"/>
      <c r="D197" s="98"/>
      <c r="E197" s="99"/>
      <c r="F197" s="100"/>
      <c r="G197" s="100"/>
      <c r="H197" s="77" t="str">
        <f aca="true">IF(F197="","",ROUND((IF(G197="",TODAY(),G197)-F197)/30.4375,1))</f>
        <v/>
      </c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</row>
    <row r="198" customFormat="false" ht="15" hidden="false" customHeight="true" outlineLevel="1" collapsed="false">
      <c r="B198" s="98"/>
      <c r="C198" s="98"/>
      <c r="D198" s="98"/>
      <c r="E198" s="99"/>
      <c r="F198" s="100"/>
      <c r="G198" s="100"/>
      <c r="H198" s="77" t="str">
        <f aca="true">IF(F198="","",ROUND((IF(G198="",TODAY(),G198)-F198)/30.4375,1))</f>
        <v/>
      </c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</row>
    <row r="199" customFormat="false" ht="15" hidden="false" customHeight="true" outlineLevel="1" collapsed="false">
      <c r="B199" s="98"/>
      <c r="C199" s="98"/>
      <c r="D199" s="98"/>
      <c r="E199" s="99"/>
      <c r="F199" s="100"/>
      <c r="G199" s="100"/>
      <c r="H199" s="77" t="str">
        <f aca="true">IF(F199="","",ROUND((IF(G199="",TODAY(),G199)-F199)/30.4375,1))</f>
        <v/>
      </c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</row>
    <row r="200" customFormat="false" ht="15" hidden="false" customHeight="true" outlineLevel="1" collapsed="false">
      <c r="B200" s="98"/>
      <c r="C200" s="98"/>
      <c r="D200" s="98"/>
      <c r="E200" s="99"/>
      <c r="F200" s="100"/>
      <c r="G200" s="100"/>
      <c r="H200" s="77" t="str">
        <f aca="true">IF(F200="","",ROUND((IF(G200="",TODAY(),G200)-F200)/30.4375,1))</f>
        <v/>
      </c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</row>
    <row r="201" customFormat="false" ht="15" hidden="false" customHeight="true" outlineLevel="1" collapsed="false">
      <c r="B201" s="98"/>
      <c r="C201" s="98"/>
      <c r="D201" s="98"/>
      <c r="E201" s="99"/>
      <c r="F201" s="100"/>
      <c r="G201" s="100"/>
      <c r="H201" s="77" t="str">
        <f aca="true">IF(F201="","",ROUND((IF(G201="",TODAY(),G201)-F201)/30.4375,1))</f>
        <v/>
      </c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</row>
    <row r="202" customFormat="false" ht="15" hidden="false" customHeight="true" outlineLevel="1" collapsed="false">
      <c r="B202" s="98"/>
      <c r="C202" s="98"/>
      <c r="D202" s="98"/>
      <c r="E202" s="99"/>
      <c r="F202" s="100"/>
      <c r="G202" s="100"/>
      <c r="H202" s="77" t="str">
        <f aca="true">IF(F202="","",ROUND((IF(G202="",TODAY(),G202)-F202)/30.4375,1))</f>
        <v/>
      </c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</row>
    <row r="203" customFormat="false" ht="15" hidden="false" customHeight="true" outlineLevel="1" collapsed="false">
      <c r="B203" s="98"/>
      <c r="C203" s="98"/>
      <c r="D203" s="98"/>
      <c r="E203" s="99"/>
      <c r="F203" s="100"/>
      <c r="G203" s="100"/>
      <c r="H203" s="77" t="str">
        <f aca="true">IF(F203="","",ROUND((IF(G203="",TODAY(),G203)-F203)/30.4375,1))</f>
        <v/>
      </c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</row>
    <row r="204" customFormat="false" ht="15" hidden="false" customHeight="true" outlineLevel="1" collapsed="false">
      <c r="B204" s="98"/>
      <c r="C204" s="98"/>
      <c r="D204" s="98"/>
      <c r="E204" s="99"/>
      <c r="F204" s="100"/>
      <c r="G204" s="100"/>
      <c r="H204" s="77" t="str">
        <f aca="true">IF(F204="","",ROUND((IF(G204="",TODAY(),G204)-F204)/30.4375,1))</f>
        <v/>
      </c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</row>
    <row r="205" customFormat="false" ht="15" hidden="false" customHeight="true" outlineLevel="1" collapsed="false">
      <c r="B205" s="98"/>
      <c r="C205" s="98"/>
      <c r="D205" s="98"/>
      <c r="E205" s="99"/>
      <c r="F205" s="100"/>
      <c r="G205" s="100"/>
      <c r="H205" s="77" t="str">
        <f aca="true">IF(F205="","",ROUND((IF(G205="",TODAY(),G205)-F205)/30.4375,1))</f>
        <v/>
      </c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</row>
    <row r="206" customFormat="false" ht="15" hidden="false" customHeight="true" outlineLevel="1" collapsed="false">
      <c r="B206" s="98"/>
      <c r="C206" s="98"/>
      <c r="D206" s="98"/>
      <c r="E206" s="99"/>
      <c r="F206" s="100"/>
      <c r="G206" s="100"/>
      <c r="H206" s="77" t="str">
        <f aca="true">IF(F206="","",ROUND((IF(G206="",TODAY(),G206)-F206)/30.4375,1))</f>
        <v/>
      </c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</row>
    <row r="207" customFormat="false" ht="15" hidden="false" customHeight="true" outlineLevel="1" collapsed="false">
      <c r="B207" s="98"/>
      <c r="C207" s="98"/>
      <c r="D207" s="98"/>
      <c r="E207" s="99"/>
      <c r="F207" s="100"/>
      <c r="G207" s="100"/>
      <c r="H207" s="77" t="str">
        <f aca="true">IF(F207="","",ROUND((IF(G207="",TODAY(),G207)-F207)/30.4375,1))</f>
        <v/>
      </c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</row>
    <row r="208" customFormat="false" ht="15" hidden="false" customHeight="true" outlineLevel="1" collapsed="false">
      <c r="B208" s="98"/>
      <c r="C208" s="98"/>
      <c r="D208" s="98"/>
      <c r="E208" s="99"/>
      <c r="F208" s="100"/>
      <c r="G208" s="100"/>
      <c r="H208" s="77" t="str">
        <f aca="true">IF(F208="","",ROUND((IF(G208="",TODAY(),G208)-F208)/30.4375,1))</f>
        <v/>
      </c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</row>
    <row r="209" customFormat="false" ht="15" hidden="false" customHeight="true" outlineLevel="1" collapsed="false">
      <c r="B209" s="98"/>
      <c r="C209" s="98"/>
      <c r="D209" s="98"/>
      <c r="E209" s="99"/>
      <c r="F209" s="100"/>
      <c r="G209" s="100"/>
      <c r="H209" s="77" t="str">
        <f aca="true">IF(F209="","",ROUND((IF(G209="",TODAY(),G209)-F209)/30.4375,1))</f>
        <v/>
      </c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</row>
    <row r="210" customFormat="false" ht="15" hidden="false" customHeight="true" outlineLevel="1" collapsed="false">
      <c r="B210" s="98"/>
      <c r="C210" s="98"/>
      <c r="D210" s="98"/>
      <c r="E210" s="99"/>
      <c r="F210" s="100"/>
      <c r="G210" s="100"/>
      <c r="H210" s="77" t="str">
        <f aca="true">IF(F210="","",ROUND((IF(G210="",TODAY(),G210)-F210)/30.4375,1))</f>
        <v/>
      </c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</row>
    <row r="211" customFormat="false" ht="15" hidden="false" customHeight="true" outlineLevel="1" collapsed="false">
      <c r="B211" s="98"/>
      <c r="C211" s="98"/>
      <c r="D211" s="98"/>
      <c r="E211" s="99"/>
      <c r="F211" s="100"/>
      <c r="G211" s="100"/>
      <c r="H211" s="77" t="str">
        <f aca="true">IF(F211="","",ROUND((IF(G211="",TODAY(),G211)-F211)/30.4375,1))</f>
        <v/>
      </c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</row>
    <row r="212" customFormat="false" ht="15" hidden="false" customHeight="true" outlineLevel="1" collapsed="false">
      <c r="B212" s="98"/>
      <c r="C212" s="98"/>
      <c r="D212" s="98"/>
      <c r="E212" s="99"/>
      <c r="F212" s="100"/>
      <c r="G212" s="100"/>
      <c r="H212" s="77" t="str">
        <f aca="true">IF(F212="","",ROUND((IF(G212="",TODAY(),G212)-F212)/30.4375,1))</f>
        <v/>
      </c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</row>
    <row r="213" customFormat="false" ht="15" hidden="false" customHeight="true" outlineLevel="1" collapsed="false">
      <c r="B213" s="98"/>
      <c r="C213" s="98"/>
      <c r="D213" s="98"/>
      <c r="E213" s="99"/>
      <c r="F213" s="100"/>
      <c r="G213" s="100"/>
      <c r="H213" s="77" t="str">
        <f aca="true">IF(F213="","",ROUND((IF(G213="",TODAY(),G213)-F213)/30.4375,1))</f>
        <v/>
      </c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</row>
    <row r="214" customFormat="false" ht="15" hidden="false" customHeight="true" outlineLevel="1" collapsed="false">
      <c r="B214" s="98"/>
      <c r="C214" s="98"/>
      <c r="D214" s="98"/>
      <c r="E214" s="99"/>
      <c r="F214" s="100"/>
      <c r="G214" s="100"/>
      <c r="H214" s="77" t="str">
        <f aca="true">IF(F214="","",ROUND((IF(G214="",TODAY(),G214)-F214)/30.4375,1))</f>
        <v/>
      </c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</row>
    <row r="215" customFormat="false" ht="15" hidden="false" customHeight="true" outlineLevel="1" collapsed="false">
      <c r="B215" s="98"/>
      <c r="C215" s="98"/>
      <c r="D215" s="98"/>
      <c r="E215" s="99"/>
      <c r="F215" s="100"/>
      <c r="G215" s="100"/>
      <c r="H215" s="77" t="str">
        <f aca="true">IF(F215="","",ROUND((IF(G215="",TODAY(),G215)-F215)/30.4375,1))</f>
        <v/>
      </c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</row>
    <row r="216" customFormat="false" ht="15" hidden="false" customHeight="true" outlineLevel="1" collapsed="false">
      <c r="B216" s="98"/>
      <c r="C216" s="98"/>
      <c r="D216" s="98"/>
      <c r="E216" s="99"/>
      <c r="F216" s="100"/>
      <c r="G216" s="100"/>
      <c r="H216" s="77" t="str">
        <f aca="true">IF(F216="","",ROUND((IF(G216="",TODAY(),G216)-F216)/30.4375,1))</f>
        <v/>
      </c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</row>
    <row r="217" customFormat="false" ht="15" hidden="false" customHeight="true" outlineLevel="1" collapsed="false">
      <c r="B217" s="98"/>
      <c r="C217" s="98"/>
      <c r="D217" s="98"/>
      <c r="E217" s="99"/>
      <c r="F217" s="100"/>
      <c r="G217" s="100"/>
      <c r="H217" s="77" t="str">
        <f aca="true">IF(F217="","",ROUND((IF(G217="",TODAY(),G217)-F217)/30.4375,1))</f>
        <v/>
      </c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</row>
    <row r="218" customFormat="false" ht="15" hidden="false" customHeight="true" outlineLevel="1" collapsed="false">
      <c r="B218" s="98"/>
      <c r="C218" s="98"/>
      <c r="D218" s="98"/>
      <c r="E218" s="99"/>
      <c r="F218" s="100"/>
      <c r="G218" s="100"/>
      <c r="H218" s="77" t="str">
        <f aca="true">IF(F218="","",ROUND((IF(G218="",TODAY(),G218)-F218)/30.4375,1))</f>
        <v/>
      </c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</row>
    <row r="219" customFormat="false" ht="15" hidden="false" customHeight="true" outlineLevel="1" collapsed="false">
      <c r="B219" s="98"/>
      <c r="C219" s="98"/>
      <c r="D219" s="98"/>
      <c r="E219" s="99"/>
      <c r="F219" s="100"/>
      <c r="G219" s="100"/>
      <c r="H219" s="77" t="str">
        <f aca="true">IF(F219="","",ROUND((IF(G219="",TODAY(),G219)-F219)/30.4375,1))</f>
        <v/>
      </c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</row>
    <row r="220" customFormat="false" ht="15" hidden="false" customHeight="true" outlineLevel="1" collapsed="false">
      <c r="B220" s="98"/>
      <c r="C220" s="98"/>
      <c r="D220" s="98"/>
      <c r="E220" s="99"/>
      <c r="F220" s="100"/>
      <c r="G220" s="100"/>
      <c r="H220" s="77" t="str">
        <f aca="true">IF(F220="","",ROUND((IF(G220="",TODAY(),G220)-F220)/30.4375,1))</f>
        <v/>
      </c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</row>
    <row r="221" customFormat="false" ht="15" hidden="false" customHeight="true" outlineLevel="1" collapsed="false">
      <c r="B221" s="98"/>
      <c r="C221" s="98"/>
      <c r="D221" s="98"/>
      <c r="E221" s="99"/>
      <c r="F221" s="100"/>
      <c r="G221" s="100"/>
      <c r="H221" s="77" t="str">
        <f aca="true">IF(F221="","",ROUND((IF(G221="",TODAY(),G221)-F221)/30.4375,1))</f>
        <v/>
      </c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</row>
    <row r="222" customFormat="false" ht="15" hidden="false" customHeight="true" outlineLevel="1" collapsed="false">
      <c r="B222" s="98"/>
      <c r="C222" s="98"/>
      <c r="D222" s="98"/>
      <c r="E222" s="99"/>
      <c r="F222" s="100"/>
      <c r="G222" s="100"/>
      <c r="H222" s="77" t="str">
        <f aca="true">IF(F222="","",ROUND((IF(G222="",TODAY(),G222)-F222)/30.4375,1))</f>
        <v/>
      </c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</row>
    <row r="223" customFormat="false" ht="15" hidden="false" customHeight="true" outlineLevel="1" collapsed="false">
      <c r="B223" s="98"/>
      <c r="C223" s="98"/>
      <c r="D223" s="98"/>
      <c r="E223" s="99"/>
      <c r="F223" s="100"/>
      <c r="G223" s="100"/>
      <c r="H223" s="77" t="str">
        <f aca="true">IF(F223="","",ROUND((IF(G223="",TODAY(),G223)-F223)/30.4375,1))</f>
        <v/>
      </c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</row>
    <row r="224" customFormat="false" ht="15" hidden="false" customHeight="true" outlineLevel="1" collapsed="false">
      <c r="B224" s="98"/>
      <c r="C224" s="98"/>
      <c r="D224" s="98"/>
      <c r="E224" s="99"/>
      <c r="F224" s="100"/>
      <c r="G224" s="100"/>
      <c r="H224" s="77" t="str">
        <f aca="true">IF(F224="","",ROUND((IF(G224="",TODAY(),G224)-F224)/30.4375,1))</f>
        <v/>
      </c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</row>
    <row r="225" customFormat="false" ht="15" hidden="false" customHeight="true" outlineLevel="1" collapsed="false">
      <c r="B225" s="98"/>
      <c r="C225" s="98"/>
      <c r="D225" s="98"/>
      <c r="E225" s="99"/>
      <c r="F225" s="100"/>
      <c r="G225" s="100"/>
      <c r="H225" s="77" t="str">
        <f aca="true">IF(F225="","",ROUND((IF(G225="",TODAY(),G225)-F225)/30.4375,1))</f>
        <v/>
      </c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</row>
    <row r="226" customFormat="false" ht="15" hidden="false" customHeight="true" outlineLevel="1" collapsed="false">
      <c r="B226" s="98"/>
      <c r="C226" s="98"/>
      <c r="D226" s="98"/>
      <c r="E226" s="99"/>
      <c r="F226" s="100"/>
      <c r="G226" s="100"/>
      <c r="H226" s="77" t="str">
        <f aca="true">IF(F226="","",ROUND((IF(G226="",TODAY(),G226)-F226)/30.4375,1))</f>
        <v/>
      </c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</row>
    <row r="227" customFormat="false" ht="15" hidden="false" customHeight="true" outlineLevel="1" collapsed="false">
      <c r="B227" s="98"/>
      <c r="C227" s="98"/>
      <c r="D227" s="98"/>
      <c r="E227" s="99"/>
      <c r="F227" s="100"/>
      <c r="G227" s="100"/>
      <c r="H227" s="77" t="str">
        <f aca="true">IF(F227="","",ROUND((IF(G227="",TODAY(),G227)-F227)/30.4375,1))</f>
        <v/>
      </c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</row>
    <row r="228" customFormat="false" ht="15" hidden="false" customHeight="true" outlineLevel="1" collapsed="false">
      <c r="B228" s="98"/>
      <c r="C228" s="98"/>
      <c r="D228" s="98"/>
      <c r="E228" s="99"/>
      <c r="F228" s="100"/>
      <c r="G228" s="100"/>
      <c r="H228" s="77" t="str">
        <f aca="true">IF(F228="","",ROUND((IF(G228="",TODAY(),G228)-F228)/30.4375,1))</f>
        <v/>
      </c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</row>
    <row r="229" customFormat="false" ht="15" hidden="false" customHeight="true" outlineLevel="1" collapsed="false">
      <c r="B229" s="98"/>
      <c r="C229" s="98"/>
      <c r="D229" s="98"/>
      <c r="E229" s="99"/>
      <c r="F229" s="100"/>
      <c r="G229" s="100"/>
      <c r="H229" s="77" t="str">
        <f aca="true">IF(F229="","",ROUND((IF(G229="",TODAY(),G229)-F229)/30.4375,1))</f>
        <v/>
      </c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</row>
    <row r="230" customFormat="false" ht="15" hidden="false" customHeight="true" outlineLevel="1" collapsed="false">
      <c r="B230" s="98"/>
      <c r="C230" s="98"/>
      <c r="D230" s="98"/>
      <c r="E230" s="99"/>
      <c r="F230" s="100"/>
      <c r="G230" s="100"/>
      <c r="H230" s="77" t="str">
        <f aca="true">IF(F230="","",ROUND((IF(G230="",TODAY(),G230)-F230)/30.4375,1))</f>
        <v/>
      </c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</row>
    <row r="231" customFormat="false" ht="15" hidden="false" customHeight="true" outlineLevel="1" collapsed="false">
      <c r="B231" s="98"/>
      <c r="C231" s="98"/>
      <c r="D231" s="98"/>
      <c r="E231" s="99"/>
      <c r="F231" s="100"/>
      <c r="G231" s="100"/>
      <c r="H231" s="77" t="str">
        <f aca="true">IF(F231="","",ROUND((IF(G231="",TODAY(),G231)-F231)/30.4375,1))</f>
        <v/>
      </c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</row>
    <row r="232" customFormat="false" ht="15" hidden="false" customHeight="true" outlineLevel="1" collapsed="false">
      <c r="B232" s="98"/>
      <c r="C232" s="98"/>
      <c r="D232" s="98"/>
      <c r="E232" s="99"/>
      <c r="F232" s="100"/>
      <c r="G232" s="100"/>
      <c r="H232" s="77" t="str">
        <f aca="true">IF(F232="","",ROUND((IF(G232="",TODAY(),G232)-F232)/30.4375,1))</f>
        <v/>
      </c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</row>
    <row r="233" customFormat="false" ht="15" hidden="false" customHeight="true" outlineLevel="1" collapsed="false">
      <c r="B233" s="98"/>
      <c r="C233" s="98"/>
      <c r="D233" s="98"/>
      <c r="E233" s="99"/>
      <c r="F233" s="100"/>
      <c r="G233" s="100"/>
      <c r="H233" s="77" t="str">
        <f aca="true">IF(F233="","",ROUND((IF(G233="",TODAY(),G233)-F233)/30.4375,1))</f>
        <v/>
      </c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</row>
    <row r="234" customFormat="false" ht="15" hidden="false" customHeight="true" outlineLevel="1" collapsed="false">
      <c r="B234" s="98"/>
      <c r="C234" s="98"/>
      <c r="D234" s="98"/>
      <c r="E234" s="99"/>
      <c r="F234" s="100"/>
      <c r="G234" s="100"/>
      <c r="H234" s="77" t="str">
        <f aca="true">IF(F234="","",ROUND((IF(G234="",TODAY(),G234)-F234)/30.4375,1))</f>
        <v/>
      </c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</row>
    <row r="235" customFormat="false" ht="15" hidden="false" customHeight="true" outlineLevel="1" collapsed="false">
      <c r="B235" s="98"/>
      <c r="C235" s="98"/>
      <c r="D235" s="98"/>
      <c r="E235" s="99"/>
      <c r="F235" s="100"/>
      <c r="G235" s="100"/>
      <c r="H235" s="77" t="str">
        <f aca="true">IF(F235="","",ROUND((IF(G235="",TODAY(),G235)-F235)/30.4375,1))</f>
        <v/>
      </c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</row>
    <row r="236" customFormat="false" ht="15" hidden="false" customHeight="true" outlineLevel="1" collapsed="false">
      <c r="B236" s="98"/>
      <c r="C236" s="98"/>
      <c r="D236" s="98"/>
      <c r="E236" s="99"/>
      <c r="F236" s="100"/>
      <c r="G236" s="100"/>
      <c r="H236" s="77" t="str">
        <f aca="true">IF(F236="","",ROUND((IF(G236="",TODAY(),G236)-F236)/30.4375,1))</f>
        <v/>
      </c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</row>
    <row r="237" customFormat="false" ht="15" hidden="false" customHeight="true" outlineLevel="1" collapsed="false">
      <c r="B237" s="98"/>
      <c r="C237" s="98"/>
      <c r="D237" s="98"/>
      <c r="E237" s="99"/>
      <c r="F237" s="100"/>
      <c r="G237" s="100"/>
      <c r="H237" s="77" t="str">
        <f aca="true">IF(F237="","",ROUND((IF(G237="",TODAY(),G237)-F237)/30.4375,1))</f>
        <v/>
      </c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</row>
    <row r="238" customFormat="false" ht="15" hidden="false" customHeight="true" outlineLevel="1" collapsed="false">
      <c r="B238" s="98"/>
      <c r="C238" s="98"/>
      <c r="D238" s="98"/>
      <c r="E238" s="99"/>
      <c r="F238" s="100"/>
      <c r="G238" s="100"/>
      <c r="H238" s="77" t="str">
        <f aca="true">IF(F238="","",ROUND((IF(G238="",TODAY(),G238)-F238)/30.4375,1))</f>
        <v/>
      </c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</row>
    <row r="239" customFormat="false" ht="15" hidden="false" customHeight="true" outlineLevel="1" collapsed="false">
      <c r="B239" s="98"/>
      <c r="C239" s="98"/>
      <c r="D239" s="98"/>
      <c r="E239" s="99"/>
      <c r="F239" s="100"/>
      <c r="G239" s="100"/>
      <c r="H239" s="77" t="str">
        <f aca="true">IF(F239="","",ROUND((IF(G239="",TODAY(),G239)-F239)/30.4375,1))</f>
        <v/>
      </c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</row>
    <row r="240" customFormat="false" ht="15" hidden="false" customHeight="true" outlineLevel="1" collapsed="false">
      <c r="B240" s="98"/>
      <c r="C240" s="98"/>
      <c r="D240" s="98"/>
      <c r="E240" s="99"/>
      <c r="F240" s="100"/>
      <c r="G240" s="100"/>
      <c r="H240" s="77" t="str">
        <f aca="true">IF(F240="","",ROUND((IF(G240="",TODAY(),G240)-F240)/30.4375,1))</f>
        <v/>
      </c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</row>
    <row r="241" customFormat="false" ht="15" hidden="false" customHeight="true" outlineLevel="1" collapsed="false">
      <c r="B241" s="98"/>
      <c r="C241" s="98"/>
      <c r="D241" s="98"/>
      <c r="E241" s="99"/>
      <c r="F241" s="100"/>
      <c r="G241" s="100"/>
      <c r="H241" s="77" t="str">
        <f aca="true">IF(F241="","",ROUND((IF(G241="",TODAY(),G241)-F241)/30.4375,1))</f>
        <v/>
      </c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</row>
    <row r="242" customFormat="false" ht="15" hidden="false" customHeight="true" outlineLevel="1" collapsed="false">
      <c r="B242" s="98"/>
      <c r="C242" s="98"/>
      <c r="D242" s="98"/>
      <c r="E242" s="99"/>
      <c r="F242" s="100"/>
      <c r="G242" s="100"/>
      <c r="H242" s="77" t="str">
        <f aca="true">IF(F242="","",ROUND((IF(G242="",TODAY(),G242)-F242)/30.4375,1))</f>
        <v/>
      </c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</row>
    <row r="243" customFormat="false" ht="15" hidden="false" customHeight="true" outlineLevel="1" collapsed="false">
      <c r="B243" s="98"/>
      <c r="C243" s="98"/>
      <c r="D243" s="98"/>
      <c r="E243" s="99"/>
      <c r="F243" s="100"/>
      <c r="G243" s="100"/>
      <c r="H243" s="77" t="str">
        <f aca="true">IF(F243="","",ROUND((IF(G243="",TODAY(),G243)-F243)/30.4375,1))</f>
        <v/>
      </c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</row>
    <row r="244" customFormat="false" ht="15" hidden="false" customHeight="true" outlineLevel="1" collapsed="false">
      <c r="B244" s="98"/>
      <c r="C244" s="98"/>
      <c r="D244" s="98"/>
      <c r="E244" s="99"/>
      <c r="F244" s="100"/>
      <c r="G244" s="100"/>
      <c r="H244" s="77" t="str">
        <f aca="true">IF(F244="","",ROUND((IF(G244="",TODAY(),G244)-F244)/30.4375,1))</f>
        <v/>
      </c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</row>
    <row r="245" customFormat="false" ht="15" hidden="false" customHeight="true" outlineLevel="1" collapsed="false">
      <c r="B245" s="98"/>
      <c r="C245" s="98"/>
      <c r="D245" s="98"/>
      <c r="E245" s="99"/>
      <c r="F245" s="100"/>
      <c r="G245" s="100"/>
      <c r="H245" s="77" t="str">
        <f aca="true">IF(F245="","",ROUND((IF(G245="",TODAY(),G245)-F245)/30.4375,1))</f>
        <v/>
      </c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</row>
    <row r="246" customFormat="false" ht="15" hidden="false" customHeight="true" outlineLevel="1" collapsed="false">
      <c r="B246" s="98"/>
      <c r="C246" s="98"/>
      <c r="D246" s="98"/>
      <c r="E246" s="99"/>
      <c r="F246" s="100"/>
      <c r="G246" s="100"/>
      <c r="H246" s="77" t="str">
        <f aca="true">IF(F246="","",ROUND((IF(G246="",TODAY(),G246)-F246)/30.4375,1))</f>
        <v/>
      </c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</row>
    <row r="247" customFormat="false" ht="15" hidden="false" customHeight="true" outlineLevel="1" collapsed="false">
      <c r="B247" s="98"/>
      <c r="C247" s="98"/>
      <c r="D247" s="98"/>
      <c r="E247" s="99"/>
      <c r="F247" s="100"/>
      <c r="G247" s="100"/>
      <c r="H247" s="77" t="str">
        <f aca="true">IF(F247="","",ROUND((IF(G247="",TODAY(),G247)-F247)/30.4375,1))</f>
        <v/>
      </c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</row>
    <row r="248" customFormat="false" ht="15" hidden="false" customHeight="true" outlineLevel="1" collapsed="false">
      <c r="B248" s="98"/>
      <c r="C248" s="98"/>
      <c r="D248" s="98"/>
      <c r="E248" s="99"/>
      <c r="F248" s="100"/>
      <c r="G248" s="100"/>
      <c r="H248" s="77" t="str">
        <f aca="true">IF(F248="","",ROUND((IF(G248="",TODAY(),G248)-F248)/30.4375,1))</f>
        <v/>
      </c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</row>
    <row r="249" customFormat="false" ht="15" hidden="false" customHeight="true" outlineLevel="1" collapsed="false">
      <c r="B249" s="98"/>
      <c r="C249" s="98"/>
      <c r="D249" s="98"/>
      <c r="E249" s="99"/>
      <c r="F249" s="100"/>
      <c r="G249" s="100"/>
      <c r="H249" s="77" t="str">
        <f aca="true">IF(F249="","",ROUND((IF(G249="",TODAY(),G249)-F249)/30.4375,1))</f>
        <v/>
      </c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</row>
    <row r="250" customFormat="false" ht="15" hidden="false" customHeight="true" outlineLevel="1" collapsed="false">
      <c r="B250" s="98"/>
      <c r="C250" s="98"/>
      <c r="D250" s="98"/>
      <c r="E250" s="99"/>
      <c r="F250" s="100"/>
      <c r="G250" s="100"/>
      <c r="H250" s="77" t="str">
        <f aca="true">IF(F250="","",ROUND((IF(G250="",TODAY(),G250)-F250)/30.4375,1))</f>
        <v/>
      </c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</row>
    <row r="251" customFormat="false" ht="15" hidden="false" customHeight="true" outlineLevel="1" collapsed="false">
      <c r="B251" s="98"/>
      <c r="C251" s="98"/>
      <c r="D251" s="98"/>
      <c r="E251" s="99"/>
      <c r="F251" s="100"/>
      <c r="G251" s="100"/>
      <c r="H251" s="77" t="str">
        <f aca="true">IF(F251="","",ROUND((IF(G251="",TODAY(),G251)-F251)/30.4375,1))</f>
        <v/>
      </c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</row>
    <row r="252" customFormat="false" ht="15" hidden="false" customHeight="true" outlineLevel="1" collapsed="false">
      <c r="B252" s="98"/>
      <c r="C252" s="98"/>
      <c r="D252" s="98"/>
      <c r="E252" s="99"/>
      <c r="F252" s="100"/>
      <c r="G252" s="100"/>
      <c r="H252" s="77" t="str">
        <f aca="true">IF(F252="","",ROUND((IF(G252="",TODAY(),G252)-F252)/30.4375,1))</f>
        <v/>
      </c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</row>
    <row r="253" customFormat="false" ht="15" hidden="false" customHeight="true" outlineLevel="1" collapsed="false">
      <c r="B253" s="98"/>
      <c r="C253" s="98"/>
      <c r="D253" s="98"/>
      <c r="E253" s="99"/>
      <c r="F253" s="100"/>
      <c r="G253" s="100"/>
      <c r="H253" s="77" t="str">
        <f aca="true">IF(F253="","",ROUND((IF(G253="",TODAY(),G253)-F253)/30.4375,1))</f>
        <v/>
      </c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</row>
    <row r="254" customFormat="false" ht="15" hidden="false" customHeight="true" outlineLevel="1" collapsed="false">
      <c r="B254" s="98"/>
      <c r="C254" s="98"/>
      <c r="D254" s="98"/>
      <c r="E254" s="99"/>
      <c r="F254" s="100"/>
      <c r="G254" s="100"/>
      <c r="H254" s="77" t="str">
        <f aca="true">IF(F254="","",ROUND((IF(G254="",TODAY(),G254)-F254)/30.4375,1))</f>
        <v/>
      </c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</row>
    <row r="255" customFormat="false" ht="15" hidden="false" customHeight="true" outlineLevel="1" collapsed="false">
      <c r="B255" s="98"/>
      <c r="C255" s="98"/>
      <c r="D255" s="98"/>
      <c r="E255" s="99"/>
      <c r="F255" s="100"/>
      <c r="G255" s="100"/>
      <c r="H255" s="77" t="str">
        <f aca="true">IF(F255="","",ROUND((IF(G255="",TODAY(),G255)-F255)/30.4375,1))</f>
        <v/>
      </c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</row>
    <row r="256" customFormat="false" ht="15" hidden="false" customHeight="true" outlineLevel="1" collapsed="false">
      <c r="B256" s="98"/>
      <c r="C256" s="98"/>
      <c r="D256" s="98"/>
      <c r="E256" s="99"/>
      <c r="F256" s="100"/>
      <c r="G256" s="100"/>
      <c r="H256" s="77" t="str">
        <f aca="true">IF(F256="","",ROUND((IF(G256="",TODAY(),G256)-F256)/30.4375,1))</f>
        <v/>
      </c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</row>
    <row r="257" customFormat="false" ht="15" hidden="false" customHeight="true" outlineLevel="1" collapsed="false">
      <c r="B257" s="98"/>
      <c r="C257" s="98"/>
      <c r="D257" s="98"/>
      <c r="E257" s="99"/>
      <c r="F257" s="100"/>
      <c r="G257" s="100"/>
      <c r="H257" s="77" t="str">
        <f aca="true">IF(F257="","",ROUND((IF(G257="",TODAY(),G257)-F257)/30.4375,1))</f>
        <v/>
      </c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</row>
    <row r="258" customFormat="false" ht="15" hidden="false" customHeight="true" outlineLevel="1" collapsed="false">
      <c r="B258" s="98"/>
      <c r="C258" s="98"/>
      <c r="D258" s="98"/>
      <c r="E258" s="99"/>
      <c r="F258" s="100"/>
      <c r="G258" s="100"/>
      <c r="H258" s="77" t="str">
        <f aca="true">IF(F258="","",ROUND((IF(G258="",TODAY(),G258)-F258)/30.4375,1))</f>
        <v/>
      </c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</row>
    <row r="259" customFormat="false" ht="15" hidden="false" customHeight="true" outlineLevel="1" collapsed="false">
      <c r="B259" s="98"/>
      <c r="C259" s="98"/>
      <c r="D259" s="98"/>
      <c r="E259" s="99"/>
      <c r="F259" s="100"/>
      <c r="G259" s="100"/>
      <c r="H259" s="77" t="str">
        <f aca="true">IF(F259="","",ROUND((IF(G259="",TODAY(),G259)-F259)/30.4375,1))</f>
        <v/>
      </c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</row>
    <row r="260" customFormat="false" ht="15" hidden="false" customHeight="true" outlineLevel="1" collapsed="false">
      <c r="B260" s="98"/>
      <c r="C260" s="98"/>
      <c r="D260" s="98"/>
      <c r="E260" s="99"/>
      <c r="F260" s="100"/>
      <c r="G260" s="100"/>
      <c r="H260" s="77" t="str">
        <f aca="true">IF(F260="","",ROUND((IF(G260="",TODAY(),G260)-F260)/30.4375,1))</f>
        <v/>
      </c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</row>
    <row r="261" customFormat="false" ht="15" hidden="false" customHeight="true" outlineLevel="1" collapsed="false">
      <c r="B261" s="98"/>
      <c r="C261" s="98"/>
      <c r="D261" s="98"/>
      <c r="E261" s="99"/>
      <c r="F261" s="100"/>
      <c r="G261" s="100"/>
      <c r="H261" s="77" t="str">
        <f aca="true">IF(F261="","",ROUND((IF(G261="",TODAY(),G261)-F261)/30.4375,1))</f>
        <v/>
      </c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</row>
    <row r="262" customFormat="false" ht="15" hidden="false" customHeight="true" outlineLevel="1" collapsed="false">
      <c r="B262" s="98"/>
      <c r="C262" s="98"/>
      <c r="D262" s="98"/>
      <c r="E262" s="99"/>
      <c r="F262" s="100"/>
      <c r="G262" s="100"/>
      <c r="H262" s="77" t="str">
        <f aca="true">IF(F262="","",ROUND((IF(G262="",TODAY(),G262)-F262)/30.4375,1))</f>
        <v/>
      </c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</row>
    <row r="263" customFormat="false" ht="15" hidden="false" customHeight="true" outlineLevel="1" collapsed="false">
      <c r="B263" s="98"/>
      <c r="C263" s="98"/>
      <c r="D263" s="98"/>
      <c r="E263" s="99"/>
      <c r="F263" s="100"/>
      <c r="G263" s="100"/>
      <c r="H263" s="77" t="str">
        <f aca="true">IF(F263="","",ROUND((IF(G263="",TODAY(),G263)-F263)/30.4375,1))</f>
        <v/>
      </c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</row>
    <row r="264" customFormat="false" ht="15" hidden="false" customHeight="true" outlineLevel="1" collapsed="false">
      <c r="B264" s="98"/>
      <c r="C264" s="98"/>
      <c r="D264" s="98"/>
      <c r="E264" s="99"/>
      <c r="F264" s="100"/>
      <c r="G264" s="100"/>
      <c r="H264" s="77" t="str">
        <f aca="true">IF(F264="","",ROUND((IF(G264="",TODAY(),G264)-F264)/30.4375,1))</f>
        <v/>
      </c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</row>
    <row r="265" customFormat="false" ht="15" hidden="false" customHeight="true" outlineLevel="1" collapsed="false">
      <c r="B265" s="98"/>
      <c r="C265" s="98"/>
      <c r="D265" s="98"/>
      <c r="E265" s="99"/>
      <c r="F265" s="100"/>
      <c r="G265" s="100"/>
      <c r="H265" s="77" t="str">
        <f aca="true">IF(F265="","",ROUND((IF(G265="",TODAY(),G265)-F265)/30.4375,1))</f>
        <v/>
      </c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</row>
    <row r="266" customFormat="false" ht="15" hidden="false" customHeight="true" outlineLevel="1" collapsed="false">
      <c r="B266" s="98"/>
      <c r="C266" s="98"/>
      <c r="D266" s="98"/>
      <c r="E266" s="99"/>
      <c r="F266" s="100"/>
      <c r="G266" s="100"/>
      <c r="H266" s="77" t="str">
        <f aca="true">IF(F266="","",ROUND((IF(G266="",TODAY(),G266)-F266)/30.4375,1))</f>
        <v/>
      </c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</row>
    <row r="267" customFormat="false" ht="15" hidden="false" customHeight="true" outlineLevel="1" collapsed="false">
      <c r="B267" s="98"/>
      <c r="C267" s="98"/>
      <c r="D267" s="98"/>
      <c r="E267" s="99"/>
      <c r="F267" s="100"/>
      <c r="G267" s="100"/>
      <c r="H267" s="77" t="str">
        <f aca="true">IF(F267="","",ROUND((IF(G267="",TODAY(),G267)-F267)/30.4375,1))</f>
        <v/>
      </c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</row>
    <row r="268" customFormat="false" ht="15" hidden="false" customHeight="true" outlineLevel="1" collapsed="false">
      <c r="B268" s="98"/>
      <c r="C268" s="98"/>
      <c r="D268" s="98"/>
      <c r="E268" s="99"/>
      <c r="F268" s="100"/>
      <c r="G268" s="100"/>
      <c r="H268" s="77" t="str">
        <f aca="true">IF(F268="","",ROUND((IF(G268="",TODAY(),G268)-F268)/30.4375,1))</f>
        <v/>
      </c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</row>
    <row r="269" customFormat="false" ht="15" hidden="false" customHeight="true" outlineLevel="1" collapsed="false">
      <c r="B269" s="98"/>
      <c r="C269" s="98"/>
      <c r="D269" s="98"/>
      <c r="E269" s="99"/>
      <c r="F269" s="100"/>
      <c r="G269" s="100"/>
      <c r="H269" s="77" t="str">
        <f aca="true">IF(F269="","",ROUND((IF(G269="",TODAY(),G269)-F269)/30.4375,1))</f>
        <v/>
      </c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</row>
    <row r="270" customFormat="false" ht="15" hidden="false" customHeight="true" outlineLevel="1" collapsed="false">
      <c r="B270" s="98"/>
      <c r="C270" s="98"/>
      <c r="D270" s="98"/>
      <c r="E270" s="99"/>
      <c r="F270" s="100"/>
      <c r="G270" s="100"/>
      <c r="H270" s="77" t="str">
        <f aca="true">IF(F270="","",ROUND((IF(G270="",TODAY(),G270)-F270)/30.4375,1))</f>
        <v/>
      </c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</row>
    <row r="271" customFormat="false" ht="15" hidden="false" customHeight="true" outlineLevel="1" collapsed="false">
      <c r="B271" s="98"/>
      <c r="C271" s="98"/>
      <c r="D271" s="98"/>
      <c r="E271" s="99"/>
      <c r="F271" s="100"/>
      <c r="G271" s="100"/>
      <c r="H271" s="77" t="str">
        <f aca="true">IF(F271="","",ROUND((IF(G271="",TODAY(),G271)-F271)/30.4375,1))</f>
        <v/>
      </c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</row>
    <row r="272" customFormat="false" ht="15" hidden="false" customHeight="true" outlineLevel="1" collapsed="false">
      <c r="B272" s="98"/>
      <c r="C272" s="98"/>
      <c r="D272" s="98"/>
      <c r="E272" s="99"/>
      <c r="F272" s="100"/>
      <c r="G272" s="100"/>
      <c r="H272" s="77" t="str">
        <f aca="true">IF(F272="","",ROUND((IF(G272="",TODAY(),G272)-F272)/30.4375,1))</f>
        <v/>
      </c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</row>
    <row r="273" customFormat="false" ht="15" hidden="false" customHeight="true" outlineLevel="1" collapsed="false">
      <c r="B273" s="98"/>
      <c r="C273" s="98"/>
      <c r="D273" s="98"/>
      <c r="E273" s="99"/>
      <c r="F273" s="100"/>
      <c r="G273" s="100"/>
      <c r="H273" s="77" t="str">
        <f aca="true">IF(F273="","",ROUND((IF(G273="",TODAY(),G273)-F273)/30.4375,1))</f>
        <v/>
      </c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</row>
    <row r="274" customFormat="false" ht="15" hidden="false" customHeight="true" outlineLevel="1" collapsed="false">
      <c r="B274" s="98"/>
      <c r="C274" s="98"/>
      <c r="D274" s="98"/>
      <c r="E274" s="99"/>
      <c r="F274" s="100"/>
      <c r="G274" s="100"/>
      <c r="H274" s="77" t="str">
        <f aca="true">IF(F274="","",ROUND((IF(G274="",TODAY(),G274)-F274)/30.4375,1))</f>
        <v/>
      </c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</row>
    <row r="275" customFormat="false" ht="15" hidden="false" customHeight="true" outlineLevel="0" collapsed="false">
      <c r="B275" s="98"/>
      <c r="C275" s="98"/>
      <c r="D275" s="98"/>
      <c r="E275" s="99"/>
      <c r="F275" s="100"/>
      <c r="G275" s="100"/>
      <c r="H275" s="77" t="str">
        <f aca="true">IF(F275="","",ROUND((IF(G275="",TODAY(),G275)-F275)/30.4375,1))</f>
        <v/>
      </c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</row>
    <row r="276" customFormat="false" ht="15" hidden="false" customHeight="true" outlineLevel="0" collapsed="false"/>
    <row r="277" customFormat="false" ht="15" hidden="false" customHeight="true" outlineLevel="0" collapsed="false"/>
    <row r="278" customFormat="false" ht="15" hidden="false" customHeight="true" outlineLevel="0" collapsed="false"/>
    <row r="279" customFormat="false" ht="15" hidden="false" customHeight="true" outlineLevel="0" collapsed="false"/>
    <row r="280" customFormat="false" ht="15" hidden="false" customHeight="true" outlineLevel="0" collapsed="false"/>
    <row r="281" customFormat="false" ht="15" hidden="false" customHeight="true" outlineLevel="0" collapsed="false"/>
    <row r="282" customFormat="false" ht="15" hidden="false" customHeight="true" outlineLevel="0" collapsed="false"/>
    <row r="283" customFormat="false" ht="15" hidden="false" customHeight="true" outlineLevel="0" collapsed="false"/>
    <row r="284" customFormat="false" ht="15" hidden="false" customHeight="true" outlineLevel="0" collapsed="false"/>
    <row r="285" customFormat="false" ht="15" hidden="false" customHeight="true" outlineLevel="0" collapsed="false"/>
    <row r="286" customFormat="false" ht="15" hidden="false" customHeight="true" outlineLevel="0" collapsed="false"/>
    <row r="287" customFormat="false" ht="15" hidden="false" customHeight="true" outlineLevel="0" collapsed="false"/>
    <row r="288" customFormat="false" ht="15" hidden="false" customHeight="true" outlineLevel="0" collapsed="false"/>
    <row r="289" customFormat="false" ht="15" hidden="false" customHeight="true" outlineLevel="0" collapsed="false"/>
    <row r="290" customFormat="false" ht="15" hidden="false" customHeight="true" outlineLevel="0" collapsed="false"/>
    <row r="291" customFormat="false" ht="15" hidden="false" customHeight="true" outlineLevel="0" collapsed="false"/>
    <row r="292" customFormat="false" ht="15" hidden="false" customHeight="true" outlineLevel="0" collapsed="false"/>
    <row r="293" customFormat="false" ht="15" hidden="false" customHeight="true" outlineLevel="0" collapsed="false"/>
    <row r="294" customFormat="false" ht="15" hidden="false" customHeight="true" outlineLevel="0" collapsed="false"/>
    <row r="295" customFormat="false" ht="15" hidden="false" customHeight="true" outlineLevel="0" collapsed="false"/>
    <row r="296" customFormat="false" ht="15" hidden="false" customHeight="true" outlineLevel="0" collapsed="false"/>
    <row r="297" customFormat="false" ht="15" hidden="false" customHeight="true" outlineLevel="0" collapsed="false"/>
    <row r="298" customFormat="false" ht="15" hidden="false" customHeight="true" outlineLevel="0" collapsed="false"/>
    <row r="299" customFormat="false" ht="15" hidden="false" customHeight="true" outlineLevel="0" collapsed="false"/>
    <row r="300" customFormat="false" ht="15" hidden="false" customHeight="true" outlineLevel="0" collapsed="false"/>
  </sheetData>
  <mergeCells count="2">
    <mergeCell ref="F6:G6"/>
    <mergeCell ref="F7:G7"/>
  </mergeCells>
  <conditionalFormatting sqref="C45:T54">
    <cfRule type="expression" priority="2" aboveAverage="0" equalAverage="0" bottom="0" percent="0" rank="0" text="" dxfId="0">
      <formula>AND(ISNUMBER($F$7),ISNUMBER(C45),C45&gt;$F$7)</formula>
    </cfRule>
  </conditionalFormatting>
  <dataValidations count="3">
    <dataValidation allowBlank="true" error="Pick a name from the list. Add new names on the Setup tab." errorStyle="stop" errorTitle="Case Manager" operator="between" showDropDown="false" showErrorMessage="true" showInputMessage="false" sqref="D76:D275" type="list">
      <formula1>Setup!$B$9:$B$18</formula1>
      <formula2>0</formula2>
    </dataValidation>
    <dataValidation allowBlank="true" error="Enter an acuity score from 1 to 4." errorStyle="stop" errorTitle="Acuity" operator="between" showDropDown="false" showErrorMessage="true" showInputMessage="false" sqref="E76:E275 I76:Z275" type="whole">
      <formula1>1</formula1>
      <formula2>4</formula2>
    </dataValidation>
    <dataValidation allowBlank="true" error="Enter a number greater than 0." errorStyle="stop" errorTitle="Threshold" operator="greaterThan" showDropDown="false" showErrorMessage="true" showInputMessage="false" sqref="F7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C4F3B7DDB86C4A9D8DFDDA392791F3" ma:contentTypeVersion="16" ma:contentTypeDescription="Create a new document." ma:contentTypeScope="" ma:versionID="3f677ac62412f69d851f2aadeaa2b445">
  <xsd:schema xmlns:xsd="http://www.w3.org/2001/XMLSchema" xmlns:xs="http://www.w3.org/2001/XMLSchema" xmlns:p="http://schemas.microsoft.com/office/2006/metadata/properties" xmlns:ns2="ad4303b8-6fb6-4735-992e-b6d71432643f" xmlns:ns3="10760216-9552-4cf8-97ea-6ff87e04b69e" targetNamespace="http://schemas.microsoft.com/office/2006/metadata/properties" ma:root="true" ma:fieldsID="54a98e7891821bba621ba12d1aa05ba1" ns2:_="" ns3:_="">
    <xsd:import namespace="ad4303b8-6fb6-4735-992e-b6d71432643f"/>
    <xsd:import namespace="10760216-9552-4cf8-97ea-6ff87e04b6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303b8-6fb6-4735-992e-b6d714326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88722ba-7f26-47db-bc61-f5a8cc921b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60216-9552-4cf8-97ea-6ff87e04b69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84441b9-ef73-4bf8-8084-0dc55b05ea79}" ma:internalName="TaxCatchAll" ma:showField="CatchAllData" ma:web="10760216-9552-4cf8-97ea-6ff87e04b6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760216-9552-4cf8-97ea-6ff87e04b69e" xsi:nil="true"/>
    <lcf76f155ced4ddcb4097134ff3c332f xmlns="ad4303b8-6fb6-4735-992e-b6d7143264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19011E-F86E-4033-B5B1-0D2C01A20659}"/>
</file>

<file path=customXml/itemProps2.xml><?xml version="1.0" encoding="utf-8"?>
<ds:datastoreItem xmlns:ds="http://schemas.openxmlformats.org/officeDocument/2006/customXml" ds:itemID="{C3F318CB-AC8A-4402-AB19-E43A4E629FF5}"/>
</file>

<file path=customXml/itemProps3.xml><?xml version="1.0" encoding="utf-8"?>
<ds:datastoreItem xmlns:ds="http://schemas.openxmlformats.org/officeDocument/2006/customXml" ds:itemID="{1257B0E2-FAF9-46EF-AD8E-DB531CE7475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CalAIM Outreach &amp; Panel Tracker</dc:title>
  <dc:subject/>
  <dc:creator/>
  <dc:description/>
  <cp:lastModifiedBy/>
  <cp:revision>0</cp:revision>
  <dcterms:created xsi:type="dcterms:W3CDTF">2026-09-28T00:00:00Z</dcterms:created>
  <dcterms:modified xsi:type="dcterms:W3CDTF">2026-09-29T05:38:43Z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0x0101002AC4F3B7DDB86C4A9D8DFDDA392791F3</vt:lpwstr>
  </property>
</Properties>
</file>