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threadedComments/threadedComment1.xml" ContentType="application/vnd.ms-excel.threadedcomments+xml"/>
  <Override PartName="/xl/drawings/drawing7.xml" ContentType="application/vnd.openxmlformats-officedocument.drawing+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hidePivotFieldList="1"/>
  <mc:AlternateContent xmlns:mc="http://schemas.openxmlformats.org/markup-compatibility/2006">
    <mc:Choice Requires="x15">
      <x15ac:absPath xmlns:x15ac="http://schemas.microsoft.com/office/spreadsheetml/2010/11/ac" url="https://publicconsultinggroup.sharepoint.com/sites/GrpTCProposals119TM/Shared Documents/General/TA Marketplace Workstream/06. On-Demand Resources/04. Vendor Proposals/Round 5/Camden Coalition/"/>
    </mc:Choice>
  </mc:AlternateContent>
  <xr:revisionPtr revIDLastSave="0" documentId="8_{9886AAB6-DF6A-4C64-915E-3C46A86C5F01}" xr6:coauthVersionLast="47" xr6:coauthVersionMax="47" xr10:uidLastSave="{00000000-0000-0000-0000-000000000000}"/>
  <workbookProtection workbookAlgorithmName="SHA-512" workbookHashValue="ix1WbS0lxBcUCb3fs5+TOYNi6zaS9/Bwwmd6BbqrCA0gr+ASLN/j7k7udmGoAJMuhshPHXN2yISV4Ztx6imUeQ==" workbookSaltValue="bYrNGTYaPXLj5k/Tasgo4w==" workbookSpinCount="100000" lockStructure="1"/>
  <bookViews>
    <workbookView xWindow="-28920" yWindow="-120" windowWidth="29040" windowHeight="15720" tabRatio="880" activeTab="2" xr2:uid="{00000000-000D-0000-FFFF-FFFF00000000}"/>
  </bookViews>
  <sheets>
    <sheet name="Summary Margin or Loss" sheetId="46" r:id="rId1"/>
    <sheet name="Engagement ECM" sheetId="57" r:id="rId2"/>
    <sheet name="Expense ECM " sheetId="48" r:id="rId3"/>
    <sheet name="Revenue ECM" sheetId="47" r:id="rId4"/>
    <sheet name="Expense Comm. Support" sheetId="59" r:id="rId5"/>
    <sheet name="Revenue Comm. Support" sheetId="58" r:id="rId6"/>
    <sheet name="P&amp;L Summary" sheetId="32" state="veryHidden" r:id="rId7"/>
  </sheets>
  <definedNames>
    <definedName name="_Hlk144200409" localSheetId="5">'Revenue Comm. Support'!#REF!</definedName>
    <definedName name="_Hlk144200409" localSheetId="3">'Revenue ECM'!#REF!</definedName>
    <definedName name="Benefit_Rate">#REF!</definedName>
    <definedName name="Employee">OFFSET(#REF!,0,0,COUNTA(#REF!)-1,1)</definedName>
    <definedName name="Nam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2" i="57" l="1" a="1"/>
  <c r="D92" i="57" s="1"/>
  <c r="G39" i="57"/>
  <c r="G40" i="57"/>
  <c r="G41" i="57"/>
  <c r="G42" i="57"/>
  <c r="G38" i="57"/>
  <c r="E39" i="57"/>
  <c r="E40" i="57"/>
  <c r="E41" i="57"/>
  <c r="E42" i="57"/>
  <c r="E38" i="57"/>
  <c r="G33" i="57"/>
  <c r="G34" i="57"/>
  <c r="G35" i="57"/>
  <c r="G36" i="57"/>
  <c r="G32" i="57"/>
  <c r="E33" i="57"/>
  <c r="E34" i="57"/>
  <c r="E35" i="57"/>
  <c r="E36" i="57"/>
  <c r="E32" i="57"/>
  <c r="E27" i="57"/>
  <c r="G27" i="57" s="1"/>
  <c r="E28" i="57"/>
  <c r="G28" i="57" s="1"/>
  <c r="E29" i="57"/>
  <c r="G29" i="57" s="1"/>
  <c r="E30" i="57"/>
  <c r="G30" i="57" s="1"/>
  <c r="E26" i="57"/>
  <c r="G26" i="57" s="1"/>
  <c r="F24" i="47"/>
  <c r="F25" i="47"/>
  <c r="F30" i="47"/>
  <c r="F12" i="47"/>
  <c r="G90" i="47"/>
  <c r="F65" i="47"/>
  <c r="F70" i="47"/>
  <c r="F71" i="47"/>
  <c r="F48" i="47"/>
  <c r="F49" i="47"/>
  <c r="F50" i="47"/>
  <c r="F37" i="47"/>
  <c r="F44" i="47"/>
  <c r="F51" i="47" s="1"/>
  <c r="F21" i="47"/>
  <c r="E72" i="47"/>
  <c r="F69" i="47"/>
  <c r="F68" i="47"/>
  <c r="F67" i="47"/>
  <c r="F72" i="47" s="1"/>
  <c r="E63" i="47"/>
  <c r="F62" i="47"/>
  <c r="F61" i="47"/>
  <c r="F60" i="47"/>
  <c r="F59" i="47"/>
  <c r="F58" i="47"/>
  <c r="E51" i="47"/>
  <c r="F47" i="47"/>
  <c r="F46" i="47"/>
  <c r="E42" i="47"/>
  <c r="F41" i="47"/>
  <c r="F40" i="47"/>
  <c r="F39" i="47"/>
  <c r="F38" i="47"/>
  <c r="F23" i="47"/>
  <c r="F26" i="47"/>
  <c r="F27" i="47"/>
  <c r="E19" i="47"/>
  <c r="F16" i="47"/>
  <c r="F15" i="47"/>
  <c r="F17" i="47"/>
  <c r="F18" i="47"/>
  <c r="F14" i="47"/>
  <c r="D56" i="57" a="1"/>
  <c r="G37" i="57" l="1"/>
  <c r="D56" i="57"/>
  <c r="E25" i="57"/>
  <c r="D57" i="57" a="1"/>
  <c r="D57" i="57" l="1"/>
  <c r="G31" i="57"/>
  <c r="G25" i="57"/>
  <c r="G23" i="57" s="1"/>
  <c r="D58" i="57" a="1"/>
  <c r="D58" i="57" l="1"/>
  <c r="E37" i="57"/>
  <c r="E31" i="57"/>
  <c r="E23" i="57" s="1"/>
  <c r="D104" i="59" l="1"/>
  <c r="F100" i="59"/>
  <c r="D78" i="46" s="1"/>
  <c r="H100" i="59"/>
  <c r="H78" i="46" s="1"/>
  <c r="I98" i="59"/>
  <c r="I97" i="59"/>
  <c r="I96" i="59"/>
  <c r="I95" i="59"/>
  <c r="I94" i="59"/>
  <c r="I93" i="59"/>
  <c r="H89" i="59"/>
  <c r="G89" i="59"/>
  <c r="F89" i="59"/>
  <c r="D89" i="59"/>
  <c r="I88" i="59"/>
  <c r="I87" i="59"/>
  <c r="I86" i="59"/>
  <c r="H85" i="59"/>
  <c r="G85" i="59"/>
  <c r="F85" i="59"/>
  <c r="D85" i="59"/>
  <c r="I84" i="59"/>
  <c r="I83" i="59"/>
  <c r="I82" i="59"/>
  <c r="I81" i="59"/>
  <c r="H80" i="59"/>
  <c r="G80" i="59"/>
  <c r="F80" i="59"/>
  <c r="I80" i="59" s="1"/>
  <c r="D80" i="59"/>
  <c r="I79" i="59"/>
  <c r="I78" i="59"/>
  <c r="I77" i="59"/>
  <c r="I76" i="59"/>
  <c r="I75" i="59"/>
  <c r="H74" i="59"/>
  <c r="G74" i="59"/>
  <c r="F74" i="59"/>
  <c r="D74" i="59"/>
  <c r="I73" i="59"/>
  <c r="I72" i="59"/>
  <c r="I71" i="59"/>
  <c r="H70" i="59"/>
  <c r="G70" i="59"/>
  <c r="F70" i="59"/>
  <c r="D70" i="59"/>
  <c r="I69" i="59"/>
  <c r="I68" i="59"/>
  <c r="I67" i="59"/>
  <c r="H66" i="59"/>
  <c r="G66" i="59"/>
  <c r="F66" i="59"/>
  <c r="D66" i="59"/>
  <c r="I65" i="59"/>
  <c r="I64" i="59"/>
  <c r="I63" i="59"/>
  <c r="I62" i="59"/>
  <c r="H61" i="59"/>
  <c r="G61" i="59"/>
  <c r="F61" i="59"/>
  <c r="D61" i="59"/>
  <c r="I60" i="59"/>
  <c r="I59" i="59"/>
  <c r="I58" i="59"/>
  <c r="H57" i="59"/>
  <c r="G57" i="59"/>
  <c r="F57" i="59"/>
  <c r="D57" i="59"/>
  <c r="I56" i="59"/>
  <c r="I55" i="59"/>
  <c r="H54" i="59"/>
  <c r="G54" i="59"/>
  <c r="F54" i="59"/>
  <c r="D54" i="59"/>
  <c r="I53" i="59"/>
  <c r="I52" i="59"/>
  <c r="I51" i="59"/>
  <c r="I50" i="59"/>
  <c r="I49" i="59"/>
  <c r="I48" i="59"/>
  <c r="AG39" i="59"/>
  <c r="Y39" i="59"/>
  <c r="Q39" i="59"/>
  <c r="H39" i="59"/>
  <c r="G39" i="59"/>
  <c r="F39" i="59"/>
  <c r="AI37" i="59"/>
  <c r="AJ37" i="59" s="1"/>
  <c r="AA37" i="59"/>
  <c r="AB37" i="59" s="1"/>
  <c r="S37" i="59"/>
  <c r="T37" i="59" s="1"/>
  <c r="Q37" i="59"/>
  <c r="R37" i="59" s="1"/>
  <c r="AI36" i="59"/>
  <c r="AJ36" i="59" s="1"/>
  <c r="AA36" i="59"/>
  <c r="AB36" i="59" s="1"/>
  <c r="T36" i="59"/>
  <c r="S36" i="59"/>
  <c r="Q36" i="59"/>
  <c r="AI35" i="59"/>
  <c r="AJ35" i="59" s="1"/>
  <c r="AA35" i="59"/>
  <c r="AB35" i="59" s="1"/>
  <c r="S35" i="59"/>
  <c r="T35" i="59" s="1"/>
  <c r="Q35" i="59"/>
  <c r="Y35" i="59" s="1"/>
  <c r="Z35" i="59" s="1"/>
  <c r="AC35" i="59" s="1"/>
  <c r="AD35" i="59" s="1"/>
  <c r="AE35" i="59" s="1"/>
  <c r="AI34" i="59"/>
  <c r="AJ34" i="59" s="1"/>
  <c r="AA34" i="59"/>
  <c r="AB34" i="59" s="1"/>
  <c r="Y34" i="59"/>
  <c r="Z34" i="59" s="1"/>
  <c r="S34" i="59"/>
  <c r="T34" i="59" s="1"/>
  <c r="Q34" i="59"/>
  <c r="R34" i="59" s="1"/>
  <c r="AI33" i="59"/>
  <c r="AJ33" i="59" s="1"/>
  <c r="AA33" i="59"/>
  <c r="AB33" i="59" s="1"/>
  <c r="Y33" i="59"/>
  <c r="Z33" i="59" s="1"/>
  <c r="AC33" i="59" s="1"/>
  <c r="S33" i="59"/>
  <c r="T33" i="59" s="1"/>
  <c r="Q33" i="59"/>
  <c r="R33" i="59" s="1"/>
  <c r="AI32" i="59"/>
  <c r="AJ32" i="59" s="1"/>
  <c r="AA32" i="59"/>
  <c r="AB32" i="59" s="1"/>
  <c r="S32" i="59"/>
  <c r="T32" i="59" s="1"/>
  <c r="Q32" i="59"/>
  <c r="AI31" i="59"/>
  <c r="AJ31" i="59" s="1"/>
  <c r="AA31" i="59"/>
  <c r="AB31" i="59" s="1"/>
  <c r="S31" i="59"/>
  <c r="T31" i="59" s="1"/>
  <c r="R31" i="59"/>
  <c r="U31" i="59" s="1"/>
  <c r="Q31" i="59"/>
  <c r="Y31" i="59" s="1"/>
  <c r="Z31" i="59" s="1"/>
  <c r="AI30" i="59"/>
  <c r="AJ30" i="59" s="1"/>
  <c r="AA30" i="59"/>
  <c r="AB30" i="59" s="1"/>
  <c r="S30" i="59"/>
  <c r="T30" i="59" s="1"/>
  <c r="Q30" i="59"/>
  <c r="R30" i="59" s="1"/>
  <c r="U30" i="59" s="1"/>
  <c r="AI29" i="59"/>
  <c r="AJ29" i="59" s="1"/>
  <c r="AA29" i="59"/>
  <c r="AB29" i="59" s="1"/>
  <c r="Y29" i="59"/>
  <c r="Z29" i="59" s="1"/>
  <c r="AC29" i="59" s="1"/>
  <c r="T29" i="59"/>
  <c r="S29" i="59"/>
  <c r="Q29" i="59"/>
  <c r="R29" i="59" s="1"/>
  <c r="U29" i="59" s="1"/>
  <c r="AI28" i="59"/>
  <c r="AJ28" i="59" s="1"/>
  <c r="AA28" i="59"/>
  <c r="AB28" i="59" s="1"/>
  <c r="S28" i="59"/>
  <c r="T28" i="59" s="1"/>
  <c r="Q28" i="59"/>
  <c r="AI27" i="59"/>
  <c r="AJ27" i="59" s="1"/>
  <c r="AA27" i="59"/>
  <c r="AB27" i="59" s="1"/>
  <c r="S27" i="59"/>
  <c r="T27" i="59" s="1"/>
  <c r="Q27" i="59"/>
  <c r="Y27" i="59" s="1"/>
  <c r="Z27" i="59" s="1"/>
  <c r="AI26" i="59"/>
  <c r="AJ26" i="59" s="1"/>
  <c r="AA26" i="59"/>
  <c r="AB26" i="59" s="1"/>
  <c r="Y26" i="59"/>
  <c r="AG26" i="59" s="1"/>
  <c r="AH26" i="59" s="1"/>
  <c r="S26" i="59"/>
  <c r="T26" i="59" s="1"/>
  <c r="Q26" i="59"/>
  <c r="R26" i="59" s="1"/>
  <c r="AI25" i="59"/>
  <c r="AJ25" i="59" s="1"/>
  <c r="AA25" i="59"/>
  <c r="AB25" i="59" s="1"/>
  <c r="S25" i="59"/>
  <c r="T25" i="59" s="1"/>
  <c r="Q25" i="59"/>
  <c r="R25" i="59" s="1"/>
  <c r="AI24" i="59"/>
  <c r="AJ24" i="59" s="1"/>
  <c r="AA24" i="59"/>
  <c r="AB24" i="59" s="1"/>
  <c r="T24" i="59"/>
  <c r="S24" i="59"/>
  <c r="Q24" i="59"/>
  <c r="AI23" i="59"/>
  <c r="AJ23" i="59" s="1"/>
  <c r="AA23" i="59"/>
  <c r="AB23" i="59" s="1"/>
  <c r="S23" i="59"/>
  <c r="T23" i="59" s="1"/>
  <c r="Q23" i="59"/>
  <c r="Y23" i="59" s="1"/>
  <c r="AI22" i="59"/>
  <c r="AJ22" i="59" s="1"/>
  <c r="AA22" i="59"/>
  <c r="S22" i="59"/>
  <c r="T22" i="59" s="1"/>
  <c r="Q22" i="59"/>
  <c r="R22" i="59" s="1"/>
  <c r="AI21" i="59"/>
  <c r="AJ21" i="59" s="1"/>
  <c r="AA21" i="59"/>
  <c r="AB21" i="59" s="1"/>
  <c r="S21" i="59"/>
  <c r="T21" i="59" s="1"/>
  <c r="Q21" i="59"/>
  <c r="R21" i="59" s="1"/>
  <c r="U21" i="59" s="1"/>
  <c r="AI20" i="59"/>
  <c r="AJ20" i="59" s="1"/>
  <c r="AA20" i="59"/>
  <c r="AB20" i="59" s="1"/>
  <c r="S20" i="59"/>
  <c r="T20" i="59" s="1"/>
  <c r="Q20" i="59"/>
  <c r="Y20" i="59" s="1"/>
  <c r="AI19" i="59"/>
  <c r="AA19" i="59"/>
  <c r="AB19" i="59" s="1"/>
  <c r="S19" i="59"/>
  <c r="T19" i="59" s="1"/>
  <c r="Q19" i="59"/>
  <c r="Y19" i="59" s="1"/>
  <c r="AI18" i="59"/>
  <c r="AJ18" i="59" s="1"/>
  <c r="AA18" i="59"/>
  <c r="AB18" i="59" s="1"/>
  <c r="S18" i="59"/>
  <c r="Q18" i="59"/>
  <c r="R18" i="59" s="1"/>
  <c r="AL17" i="59"/>
  <c r="AD17" i="59"/>
  <c r="V17" i="59"/>
  <c r="Y37" i="59" l="1"/>
  <c r="Z37" i="59" s="1"/>
  <c r="AC37" i="59" s="1"/>
  <c r="U34" i="59"/>
  <c r="U22" i="59"/>
  <c r="U26" i="59"/>
  <c r="U33" i="59"/>
  <c r="I66" i="59"/>
  <c r="Y30" i="59"/>
  <c r="Z30" i="59" s="1"/>
  <c r="I74" i="59"/>
  <c r="S39" i="59"/>
  <c r="V21" i="59"/>
  <c r="AK26" i="59"/>
  <c r="AL26" i="59" s="1"/>
  <c r="AM26" i="59" s="1"/>
  <c r="I85" i="59"/>
  <c r="I61" i="59"/>
  <c r="H91" i="59"/>
  <c r="H77" i="46" s="1"/>
  <c r="I57" i="59"/>
  <c r="I54" i="59"/>
  <c r="Y25" i="59"/>
  <c r="AG25" i="59" s="1"/>
  <c r="AH25" i="59" s="1"/>
  <c r="AK25" i="59" s="1"/>
  <c r="Y21" i="59"/>
  <c r="AG21" i="59" s="1"/>
  <c r="AH21" i="59" s="1"/>
  <c r="AK21" i="59" s="1"/>
  <c r="R20" i="59"/>
  <c r="U20" i="59" s="1"/>
  <c r="V20" i="59" s="1"/>
  <c r="AC27" i="59"/>
  <c r="AD27" i="59" s="1"/>
  <c r="AE27" i="59" s="1"/>
  <c r="AA39" i="59"/>
  <c r="Y22" i="59"/>
  <c r="AG22" i="59" s="1"/>
  <c r="AH22" i="59" s="1"/>
  <c r="AK22" i="59" s="1"/>
  <c r="U25" i="59"/>
  <c r="V25" i="59" s="1"/>
  <c r="W25" i="59" s="1"/>
  <c r="Y18" i="59"/>
  <c r="AG18" i="59" s="1"/>
  <c r="AH18" i="59" s="1"/>
  <c r="AK18" i="59" s="1"/>
  <c r="Y24" i="59"/>
  <c r="R24" i="59"/>
  <c r="U24" i="59" s="1"/>
  <c r="Z25" i="59"/>
  <c r="AC25" i="59" s="1"/>
  <c r="AG31" i="59"/>
  <c r="AH31" i="59" s="1"/>
  <c r="AK31" i="59" s="1"/>
  <c r="V31" i="59"/>
  <c r="W31" i="59" s="1"/>
  <c r="V34" i="59"/>
  <c r="W34" i="59" s="1"/>
  <c r="AG34" i="59"/>
  <c r="AH34" i="59" s="1"/>
  <c r="AK34" i="59" s="1"/>
  <c r="W21" i="59"/>
  <c r="AB22" i="59"/>
  <c r="AG33" i="59"/>
  <c r="AH33" i="59" s="1"/>
  <c r="AK33" i="59" s="1"/>
  <c r="V33" i="59"/>
  <c r="G91" i="59"/>
  <c r="F77" i="46" s="1"/>
  <c r="I89" i="59"/>
  <c r="Z19" i="59"/>
  <c r="AC19" i="59" s="1"/>
  <c r="AG19" i="59"/>
  <c r="AH19" i="59" s="1"/>
  <c r="R27" i="59"/>
  <c r="U27" i="59" s="1"/>
  <c r="V30" i="59"/>
  <c r="W30" i="59" s="1"/>
  <c r="AG30" i="59"/>
  <c r="AH30" i="59" s="1"/>
  <c r="AK30" i="59" s="1"/>
  <c r="AC34" i="59"/>
  <c r="Y36" i="59"/>
  <c r="Z36" i="59" s="1"/>
  <c r="AC36" i="59" s="1"/>
  <c r="R36" i="59"/>
  <c r="U36" i="59" s="1"/>
  <c r="AD37" i="59"/>
  <c r="AE37" i="59" s="1"/>
  <c r="R19" i="59"/>
  <c r="U19" i="59" s="1"/>
  <c r="Z23" i="59"/>
  <c r="AC23" i="59" s="1"/>
  <c r="AG23" i="59"/>
  <c r="AH23" i="59" s="1"/>
  <c r="AK23" i="59" s="1"/>
  <c r="AG29" i="59"/>
  <c r="AH29" i="59" s="1"/>
  <c r="AK29" i="59" s="1"/>
  <c r="V29" i="59"/>
  <c r="W29" i="59" s="1"/>
  <c r="W33" i="59"/>
  <c r="F91" i="59"/>
  <c r="I70" i="59"/>
  <c r="R23" i="59"/>
  <c r="U23" i="59" s="1"/>
  <c r="V26" i="59"/>
  <c r="W26" i="59" s="1"/>
  <c r="AC30" i="59"/>
  <c r="Y32" i="59"/>
  <c r="Z32" i="59" s="1"/>
  <c r="AC32" i="59" s="1"/>
  <c r="R32" i="59"/>
  <c r="U32" i="59" s="1"/>
  <c r="AD33" i="59"/>
  <c r="AE33" i="59" s="1"/>
  <c r="V22" i="59"/>
  <c r="W22" i="59" s="1"/>
  <c r="Y28" i="59"/>
  <c r="Z28" i="59" s="1"/>
  <c r="AC28" i="59" s="1"/>
  <c r="R28" i="59"/>
  <c r="U28" i="59" s="1"/>
  <c r="AD29" i="59"/>
  <c r="AE29" i="59" s="1"/>
  <c r="R35" i="59"/>
  <c r="U35" i="59" s="1"/>
  <c r="AI39" i="59"/>
  <c r="Z20" i="59"/>
  <c r="AC20" i="59" s="1"/>
  <c r="AG20" i="59"/>
  <c r="AH20" i="59" s="1"/>
  <c r="AK20" i="59" s="1"/>
  <c r="AC31" i="59"/>
  <c r="U37" i="59"/>
  <c r="Z26" i="59"/>
  <c r="AC26" i="59" s="1"/>
  <c r="I99" i="59"/>
  <c r="G100" i="59"/>
  <c r="AJ19" i="59"/>
  <c r="T18" i="59"/>
  <c r="U18" i="59" s="1"/>
  <c r="I100" i="59" l="1"/>
  <c r="F78" i="46"/>
  <c r="I91" i="59"/>
  <c r="D77" i="46"/>
  <c r="Z21" i="59"/>
  <c r="AC21" i="59" s="1"/>
  <c r="AD21" i="59" s="1"/>
  <c r="AE21" i="59" s="1"/>
  <c r="Z18" i="59"/>
  <c r="AC18" i="59" s="1"/>
  <c r="W20" i="59"/>
  <c r="Z22" i="59"/>
  <c r="AC22" i="59" s="1"/>
  <c r="AD22" i="59" s="1"/>
  <c r="AE22" i="59" s="1"/>
  <c r="U39" i="59"/>
  <c r="F43" i="59" s="1"/>
  <c r="D73" i="46" s="1"/>
  <c r="V18" i="59"/>
  <c r="V28" i="59"/>
  <c r="W28" i="59"/>
  <c r="AG28" i="59"/>
  <c r="AH28" i="59" s="1"/>
  <c r="AK28" i="59" s="1"/>
  <c r="AL34" i="59"/>
  <c r="AM34" i="59" s="1"/>
  <c r="AD31" i="59"/>
  <c r="AE31" i="59" s="1"/>
  <c r="AD28" i="59"/>
  <c r="AE28" i="59" s="1"/>
  <c r="V19" i="59"/>
  <c r="W19" i="59" s="1"/>
  <c r="AD18" i="59"/>
  <c r="AE18" i="59" s="1"/>
  <c r="AL18" i="59"/>
  <c r="V23" i="59"/>
  <c r="W23" i="59" s="1"/>
  <c r="AL22" i="59"/>
  <c r="AM22" i="59" s="1"/>
  <c r="V36" i="59"/>
  <c r="W36" i="59" s="1"/>
  <c r="AG36" i="59"/>
  <c r="AH36" i="59" s="1"/>
  <c r="AK36" i="59" s="1"/>
  <c r="AL33" i="59"/>
  <c r="AM33" i="59" s="1"/>
  <c r="AL31" i="59"/>
  <c r="AM31" i="59" s="1"/>
  <c r="AG37" i="59"/>
  <c r="AH37" i="59" s="1"/>
  <c r="AK37" i="59" s="1"/>
  <c r="V37" i="59"/>
  <c r="W37" i="59" s="1"/>
  <c r="AD23" i="59"/>
  <c r="AE23" i="59" s="1"/>
  <c r="AL20" i="59"/>
  <c r="AM20" i="59" s="1"/>
  <c r="AD36" i="59"/>
  <c r="AE36" i="59" s="1"/>
  <c r="AD25" i="59"/>
  <c r="AE25" i="59" s="1"/>
  <c r="AD20" i="59"/>
  <c r="AE20" i="59" s="1"/>
  <c r="AD34" i="59"/>
  <c r="AE34" i="59" s="1"/>
  <c r="AL21" i="59"/>
  <c r="AM21" i="59" s="1"/>
  <c r="AL25" i="59"/>
  <c r="AM25" i="59" s="1"/>
  <c r="AL30" i="59"/>
  <c r="AM30" i="59" s="1"/>
  <c r="V24" i="59"/>
  <c r="W24" i="59" s="1"/>
  <c r="AD26" i="59"/>
  <c r="AE26" i="59" s="1"/>
  <c r="V32" i="59"/>
  <c r="W32" i="59" s="1"/>
  <c r="AG32" i="59"/>
  <c r="AH32" i="59" s="1"/>
  <c r="AK32" i="59" s="1"/>
  <c r="AL29" i="59"/>
  <c r="AM29" i="59" s="1"/>
  <c r="AK19" i="59"/>
  <c r="AD30" i="59"/>
  <c r="AE30" i="59" s="1"/>
  <c r="Z24" i="59"/>
  <c r="AC24" i="59" s="1"/>
  <c r="AG24" i="59"/>
  <c r="AH24" i="59" s="1"/>
  <c r="AK24" i="59" s="1"/>
  <c r="AG35" i="59"/>
  <c r="AH35" i="59" s="1"/>
  <c r="AK35" i="59" s="1"/>
  <c r="V35" i="59"/>
  <c r="W35" i="59" s="1"/>
  <c r="V27" i="59"/>
  <c r="W27" i="59" s="1"/>
  <c r="AG27" i="59"/>
  <c r="AH27" i="59" s="1"/>
  <c r="AK27" i="59" s="1"/>
  <c r="AD32" i="59"/>
  <c r="AE32" i="59" s="1"/>
  <c r="AL23" i="59"/>
  <c r="AM23" i="59" s="1"/>
  <c r="AD19" i="59"/>
  <c r="AE19" i="59" s="1"/>
  <c r="AL37" i="59" l="1"/>
  <c r="AM37" i="59" s="1"/>
  <c r="V39" i="59"/>
  <c r="F44" i="59" s="1"/>
  <c r="AL32" i="59"/>
  <c r="AM32" i="59" s="1"/>
  <c r="AL35" i="59"/>
  <c r="AM35" i="59" s="1"/>
  <c r="AL24" i="59"/>
  <c r="AM24" i="59" s="1"/>
  <c r="AD24" i="59"/>
  <c r="AE24" i="59" s="1"/>
  <c r="AE39" i="59" s="1"/>
  <c r="AM18" i="59"/>
  <c r="AK39" i="59"/>
  <c r="H43" i="59" s="1"/>
  <c r="H73" i="46" s="1"/>
  <c r="AL28" i="59"/>
  <c r="AM28" i="59"/>
  <c r="AL36" i="59"/>
  <c r="AM36" i="59" s="1"/>
  <c r="AL27" i="59"/>
  <c r="AM27" i="59" s="1"/>
  <c r="AL19" i="59"/>
  <c r="AC39" i="59"/>
  <c r="G43" i="59" s="1"/>
  <c r="W18" i="59"/>
  <c r="W39" i="59" s="1"/>
  <c r="I43" i="59" l="1"/>
  <c r="F73" i="46"/>
  <c r="F45" i="59"/>
  <c r="F102" i="59" s="1"/>
  <c r="D74" i="46"/>
  <c r="AL39" i="59"/>
  <c r="H44" i="59" s="1"/>
  <c r="H74" i="46" s="1"/>
  <c r="H45" i="59"/>
  <c r="H102" i="59" s="1"/>
  <c r="AD39" i="59"/>
  <c r="G44" i="59" s="1"/>
  <c r="F74" i="46" s="1"/>
  <c r="AM19" i="59"/>
  <c r="AM39" i="59" s="1"/>
  <c r="I44" i="59" l="1"/>
  <c r="I45" i="59" s="1"/>
  <c r="G45" i="59"/>
  <c r="G102" i="59" s="1"/>
  <c r="I102" i="59" s="1"/>
  <c r="F104" i="59"/>
  <c r="D86" i="46" s="1"/>
  <c r="H104" i="59"/>
  <c r="G104" i="59" l="1"/>
  <c r="I104" i="59" s="1"/>
  <c r="H106" i="59"/>
  <c r="H86" i="46"/>
  <c r="F106" i="59"/>
  <c r="F86" i="46" l="1"/>
  <c r="G106" i="59"/>
  <c r="I106" i="59" s="1"/>
  <c r="J78" i="46" l="1"/>
  <c r="J77" i="46"/>
  <c r="H99" i="48" l="1"/>
  <c r="F99" i="48"/>
  <c r="D43" i="46" s="1"/>
  <c r="F90" i="47"/>
  <c r="E90" i="47"/>
  <c r="F34" i="46" s="1"/>
  <c r="D90" i="47"/>
  <c r="G99" i="58"/>
  <c r="D69" i="46" s="1"/>
  <c r="I99" i="58"/>
  <c r="H69" i="46" s="1"/>
  <c r="H99" i="58"/>
  <c r="F69" i="46" s="1"/>
  <c r="J99" i="58"/>
  <c r="G79" i="58"/>
  <c r="G81" i="58" s="1"/>
  <c r="F78" i="58"/>
  <c r="J78" i="58" s="1"/>
  <c r="F77" i="58"/>
  <c r="J77" i="58" s="1"/>
  <c r="F76" i="58"/>
  <c r="J76" i="58" s="1"/>
  <c r="F75" i="58"/>
  <c r="J75" i="58" s="1"/>
  <c r="F73" i="58"/>
  <c r="J73" i="58" s="1"/>
  <c r="F72" i="58"/>
  <c r="J72" i="58" s="1"/>
  <c r="F71" i="58"/>
  <c r="J71" i="58" s="1"/>
  <c r="F70" i="58"/>
  <c r="J70" i="58" s="1"/>
  <c r="F69" i="58"/>
  <c r="J69" i="58" s="1"/>
  <c r="F66" i="58"/>
  <c r="J66" i="58" s="1"/>
  <c r="F65" i="58"/>
  <c r="J65" i="58" s="1"/>
  <c r="H64" i="46" s="1"/>
  <c r="F64" i="58"/>
  <c r="J64" i="58" s="1"/>
  <c r="F63" i="58"/>
  <c r="J63" i="58" s="1"/>
  <c r="G54" i="58"/>
  <c r="G56" i="58" s="1"/>
  <c r="F53" i="58"/>
  <c r="J53" i="58" s="1"/>
  <c r="F52" i="58"/>
  <c r="J52" i="58" s="1"/>
  <c r="F51" i="58"/>
  <c r="J51" i="58" s="1"/>
  <c r="F50" i="58"/>
  <c r="J50" i="58" s="1"/>
  <c r="F66" i="46" s="1"/>
  <c r="F48" i="58"/>
  <c r="J48" i="58" s="1"/>
  <c r="F47" i="58"/>
  <c r="J47" i="58" s="1"/>
  <c r="F46" i="58"/>
  <c r="J46" i="58" s="1"/>
  <c r="F45" i="58"/>
  <c r="J45" i="58" s="1"/>
  <c r="F44" i="58"/>
  <c r="J44" i="58" s="1"/>
  <c r="F41" i="58"/>
  <c r="J41" i="58" s="1"/>
  <c r="F64" i="46" s="1"/>
  <c r="F40" i="58"/>
  <c r="J40" i="58" s="1"/>
  <c r="F39" i="58"/>
  <c r="J39" i="58" s="1"/>
  <c r="F38" i="58"/>
  <c r="J38" i="58" s="1"/>
  <c r="G28" i="58"/>
  <c r="G30" i="58" s="1"/>
  <c r="F27" i="58"/>
  <c r="J27" i="58" s="1"/>
  <c r="F26" i="58"/>
  <c r="J26" i="58" s="1"/>
  <c r="F25" i="58"/>
  <c r="J25" i="58" s="1"/>
  <c r="F24" i="58"/>
  <c r="J24" i="58" s="1"/>
  <c r="D66" i="46" s="1"/>
  <c r="F22" i="58"/>
  <c r="J22" i="58" s="1"/>
  <c r="F21" i="58"/>
  <c r="J21" i="58" s="1"/>
  <c r="F20" i="58"/>
  <c r="J20" i="58" s="1"/>
  <c r="F19" i="58"/>
  <c r="J19" i="58" s="1"/>
  <c r="F18" i="58"/>
  <c r="J18" i="58" s="1"/>
  <c r="F15" i="58"/>
  <c r="J15" i="58" s="1"/>
  <c r="D64" i="46" s="1"/>
  <c r="F14" i="58"/>
  <c r="J14" i="58" s="1"/>
  <c r="F13" i="58"/>
  <c r="J13" i="58" s="1"/>
  <c r="F12" i="58"/>
  <c r="J12" i="58" s="1"/>
  <c r="G88" i="48"/>
  <c r="H88" i="48"/>
  <c r="F88" i="48"/>
  <c r="G84" i="48"/>
  <c r="H84" i="48"/>
  <c r="F84" i="48"/>
  <c r="G79" i="48"/>
  <c r="H79" i="48"/>
  <c r="F79" i="48"/>
  <c r="G73" i="48"/>
  <c r="H73" i="48"/>
  <c r="F73" i="48"/>
  <c r="G69" i="48"/>
  <c r="H69" i="48"/>
  <c r="F69" i="48"/>
  <c r="I69" i="48" s="1"/>
  <c r="G53" i="48"/>
  <c r="H53" i="48"/>
  <c r="F53" i="48"/>
  <c r="H56" i="48"/>
  <c r="G56" i="48"/>
  <c r="F56" i="48"/>
  <c r="F60" i="48"/>
  <c r="G65" i="48"/>
  <c r="H65" i="48"/>
  <c r="F65" i="48"/>
  <c r="I55" i="48"/>
  <c r="I54" i="48"/>
  <c r="I97" i="48"/>
  <c r="I96" i="48"/>
  <c r="I95" i="48"/>
  <c r="I94" i="48"/>
  <c r="I93" i="48"/>
  <c r="I92" i="48"/>
  <c r="I87" i="48"/>
  <c r="I86" i="48"/>
  <c r="I85" i="48"/>
  <c r="I83" i="48"/>
  <c r="I82" i="48"/>
  <c r="I81" i="48"/>
  <c r="I80" i="48"/>
  <c r="I78" i="48"/>
  <c r="I77" i="48"/>
  <c r="I76" i="48"/>
  <c r="I75" i="48"/>
  <c r="I74" i="48"/>
  <c r="I72" i="48"/>
  <c r="I71" i="48"/>
  <c r="I70" i="48"/>
  <c r="I68" i="48"/>
  <c r="I67" i="48"/>
  <c r="I66" i="48"/>
  <c r="I64" i="48"/>
  <c r="I63" i="48"/>
  <c r="I62" i="48"/>
  <c r="I61" i="48"/>
  <c r="I59" i="48"/>
  <c r="I58" i="48"/>
  <c r="I57" i="48"/>
  <c r="I52" i="48"/>
  <c r="I51" i="48"/>
  <c r="I50" i="48"/>
  <c r="I49" i="48"/>
  <c r="I48" i="48"/>
  <c r="I47" i="48"/>
  <c r="F63" i="46" l="1"/>
  <c r="H63" i="46"/>
  <c r="H65" i="46"/>
  <c r="H67" i="46" s="1"/>
  <c r="F14" i="46"/>
  <c r="H66" i="46"/>
  <c r="J66" i="46" s="1"/>
  <c r="D63" i="46"/>
  <c r="J63" i="46"/>
  <c r="H34" i="46"/>
  <c r="H14" i="46" s="1"/>
  <c r="F90" i="48"/>
  <c r="D42" i="46" s="1"/>
  <c r="D34" i="46"/>
  <c r="D14" i="46" s="1"/>
  <c r="F65" i="46"/>
  <c r="F67" i="46" s="1"/>
  <c r="H43" i="46"/>
  <c r="H80" i="46"/>
  <c r="H79" i="46"/>
  <c r="D80" i="46"/>
  <c r="D79" i="46"/>
  <c r="F80" i="46"/>
  <c r="F79" i="46"/>
  <c r="J69" i="46"/>
  <c r="D65" i="46"/>
  <c r="I98" i="48"/>
  <c r="G99" i="48"/>
  <c r="F75" i="46"/>
  <c r="J86" i="46"/>
  <c r="H75" i="46"/>
  <c r="D75" i="46"/>
  <c r="J73" i="46"/>
  <c r="J74" i="46"/>
  <c r="J79" i="58"/>
  <c r="J81" i="58" s="1"/>
  <c r="I102" i="58" s="1"/>
  <c r="J54" i="58"/>
  <c r="J56" i="58" s="1"/>
  <c r="H102" i="58" s="1"/>
  <c r="J28" i="58"/>
  <c r="J30" i="58" s="1"/>
  <c r="G102" i="58" s="1"/>
  <c r="J14" i="46" l="1"/>
  <c r="J34" i="46"/>
  <c r="I99" i="48"/>
  <c r="F43" i="46"/>
  <c r="J43" i="46" s="1"/>
  <c r="F71" i="46"/>
  <c r="F13" i="46"/>
  <c r="H71" i="46"/>
  <c r="H13" i="46"/>
  <c r="J80" i="46"/>
  <c r="D81" i="46"/>
  <c r="D88" i="46" s="1"/>
  <c r="H81" i="46"/>
  <c r="H88" i="46" s="1"/>
  <c r="J79" i="46"/>
  <c r="F81" i="46"/>
  <c r="D67" i="46"/>
  <c r="J65" i="46"/>
  <c r="J75" i="46"/>
  <c r="H90" i="46" l="1"/>
  <c r="H83" i="46"/>
  <c r="H84" i="46" s="1"/>
  <c r="D71" i="46"/>
  <c r="D83" i="46" s="1"/>
  <c r="D84" i="46" s="1"/>
  <c r="D13" i="46"/>
  <c r="J13" i="46" s="1"/>
  <c r="J81" i="46"/>
  <c r="J83" i="46" s="1"/>
  <c r="J84" i="46" s="1"/>
  <c r="F88" i="46"/>
  <c r="J88" i="46" s="1"/>
  <c r="F83" i="46"/>
  <c r="F84" i="46" s="1"/>
  <c r="J67" i="46"/>
  <c r="J102" i="58"/>
  <c r="D90" i="46" l="1"/>
  <c r="J71" i="46"/>
  <c r="J90" i="46" s="1"/>
  <c r="F90" i="46"/>
  <c r="D103" i="48"/>
  <c r="D88" i="48"/>
  <c r="I84" i="48"/>
  <c r="D84" i="48"/>
  <c r="I79" i="48"/>
  <c r="D79" i="48"/>
  <c r="D73" i="48"/>
  <c r="D69" i="48"/>
  <c r="D65" i="48"/>
  <c r="H60" i="48"/>
  <c r="H90" i="48" s="1"/>
  <c r="H42" i="46" s="1"/>
  <c r="G60" i="48"/>
  <c r="G90" i="48" s="1"/>
  <c r="D60" i="48"/>
  <c r="I56" i="48"/>
  <c r="D56" i="48"/>
  <c r="I53" i="48"/>
  <c r="D53" i="48"/>
  <c r="F42" i="46" l="1"/>
  <c r="J42" i="46" s="1"/>
  <c r="I90" i="48"/>
  <c r="I65" i="48"/>
  <c r="I60" i="48"/>
  <c r="I73" i="48"/>
  <c r="I88" i="48"/>
  <c r="AG38" i="48" l="1"/>
  <c r="Y38" i="48"/>
  <c r="Q38" i="48"/>
  <c r="AL16" i="48"/>
  <c r="AI18" i="48"/>
  <c r="AJ18" i="48" s="1"/>
  <c r="AI19" i="48"/>
  <c r="AJ19" i="48" s="1"/>
  <c r="AI20" i="48"/>
  <c r="AJ20" i="48" s="1"/>
  <c r="AI21" i="48"/>
  <c r="AJ21" i="48" s="1"/>
  <c r="AI22" i="48"/>
  <c r="AJ22" i="48" s="1"/>
  <c r="AI23" i="48"/>
  <c r="AJ23" i="48" s="1"/>
  <c r="AI24" i="48"/>
  <c r="AJ24" i="48" s="1"/>
  <c r="AI25" i="48"/>
  <c r="AJ25" i="48" s="1"/>
  <c r="AI26" i="48"/>
  <c r="AJ26" i="48" s="1"/>
  <c r="AI27" i="48"/>
  <c r="AJ27" i="48" s="1"/>
  <c r="AI28" i="48"/>
  <c r="AJ28" i="48" s="1"/>
  <c r="AI29" i="48"/>
  <c r="AJ29" i="48" s="1"/>
  <c r="AI30" i="48"/>
  <c r="AJ30" i="48" s="1"/>
  <c r="AI31" i="48"/>
  <c r="AJ31" i="48" s="1"/>
  <c r="AI32" i="48"/>
  <c r="AJ32" i="48" s="1"/>
  <c r="AI33" i="48"/>
  <c r="AJ33" i="48" s="1"/>
  <c r="AI34" i="48"/>
  <c r="AJ34" i="48" s="1"/>
  <c r="AI35" i="48"/>
  <c r="AJ35" i="48" s="1"/>
  <c r="AI36" i="48"/>
  <c r="AJ36" i="48" s="1"/>
  <c r="AI17" i="48"/>
  <c r="AJ17" i="48" s="1"/>
  <c r="AA18" i="48"/>
  <c r="AB18" i="48" s="1"/>
  <c r="AA19" i="48"/>
  <c r="AB19" i="48" s="1"/>
  <c r="AA20" i="48"/>
  <c r="AB20" i="48" s="1"/>
  <c r="AA21" i="48"/>
  <c r="AB21" i="48" s="1"/>
  <c r="AA22" i="48"/>
  <c r="AB22" i="48" s="1"/>
  <c r="AA23" i="48"/>
  <c r="AB23" i="48" s="1"/>
  <c r="AA24" i="48"/>
  <c r="AB24" i="48" s="1"/>
  <c r="AA25" i="48"/>
  <c r="AB25" i="48" s="1"/>
  <c r="AA26" i="48"/>
  <c r="AB26" i="48" s="1"/>
  <c r="AA27" i="48"/>
  <c r="AB27" i="48" s="1"/>
  <c r="AA28" i="48"/>
  <c r="AB28" i="48" s="1"/>
  <c r="AA29" i="48"/>
  <c r="AB29" i="48" s="1"/>
  <c r="AA30" i="48"/>
  <c r="AB30" i="48" s="1"/>
  <c r="AA31" i="48"/>
  <c r="AB31" i="48" s="1"/>
  <c r="AA32" i="48"/>
  <c r="AB32" i="48" s="1"/>
  <c r="AA33" i="48"/>
  <c r="AB33" i="48" s="1"/>
  <c r="AA34" i="48"/>
  <c r="AB34" i="48" s="1"/>
  <c r="AA35" i="48"/>
  <c r="AB35" i="48" s="1"/>
  <c r="AA36" i="48"/>
  <c r="AB36" i="48" s="1"/>
  <c r="AD16" i="48"/>
  <c r="AA17" i="48"/>
  <c r="Q18" i="48"/>
  <c r="R18" i="48" s="1"/>
  <c r="S18" i="48"/>
  <c r="T18" i="48" s="1"/>
  <c r="Q19" i="48"/>
  <c r="R19" i="48" s="1"/>
  <c r="S19" i="48"/>
  <c r="T19" i="48" s="1"/>
  <c r="Q20" i="48"/>
  <c r="Y20" i="48" s="1"/>
  <c r="S20" i="48"/>
  <c r="T20" i="48" s="1"/>
  <c r="Q21" i="48"/>
  <c r="R21" i="48" s="1"/>
  <c r="S21" i="48"/>
  <c r="T21" i="48" s="1"/>
  <c r="Q22" i="48"/>
  <c r="R22" i="48" s="1"/>
  <c r="S22" i="48"/>
  <c r="T22" i="48" s="1"/>
  <c r="Q23" i="48"/>
  <c r="R23" i="48" s="1"/>
  <c r="S23" i="48"/>
  <c r="T23" i="48" s="1"/>
  <c r="Q24" i="48"/>
  <c r="R24" i="48" s="1"/>
  <c r="S24" i="48"/>
  <c r="T24" i="48" s="1"/>
  <c r="Q25" i="48"/>
  <c r="R25" i="48" s="1"/>
  <c r="S25" i="48"/>
  <c r="T25" i="48" s="1"/>
  <c r="Q26" i="48"/>
  <c r="R26" i="48" s="1"/>
  <c r="S26" i="48"/>
  <c r="T26" i="48" s="1"/>
  <c r="Q27" i="48"/>
  <c r="R27" i="48" s="1"/>
  <c r="S27" i="48"/>
  <c r="T27" i="48" s="1"/>
  <c r="Q28" i="48"/>
  <c r="R28" i="48" s="1"/>
  <c r="S28" i="48"/>
  <c r="T28" i="48" s="1"/>
  <c r="Q29" i="48"/>
  <c r="Y29" i="48" s="1"/>
  <c r="Z29" i="48" s="1"/>
  <c r="S29" i="48"/>
  <c r="T29" i="48" s="1"/>
  <c r="Q30" i="48"/>
  <c r="R30" i="48" s="1"/>
  <c r="S30" i="48"/>
  <c r="T30" i="48" s="1"/>
  <c r="Q31" i="48"/>
  <c r="R31" i="48" s="1"/>
  <c r="S31" i="48"/>
  <c r="T31" i="48" s="1"/>
  <c r="Q32" i="48"/>
  <c r="Y32" i="48" s="1"/>
  <c r="Z32" i="48" s="1"/>
  <c r="S32" i="48"/>
  <c r="T32" i="48" s="1"/>
  <c r="Q33" i="48"/>
  <c r="R33" i="48" s="1"/>
  <c r="S33" i="48"/>
  <c r="T33" i="48" s="1"/>
  <c r="Q34" i="48"/>
  <c r="Y34" i="48" s="1"/>
  <c r="Z34" i="48" s="1"/>
  <c r="S34" i="48"/>
  <c r="T34" i="48" s="1"/>
  <c r="Q35" i="48"/>
  <c r="R35" i="48" s="1"/>
  <c r="S35" i="48"/>
  <c r="T35" i="48" s="1"/>
  <c r="Q36" i="48"/>
  <c r="Y36" i="48" s="1"/>
  <c r="Z36" i="48" s="1"/>
  <c r="S36" i="48"/>
  <c r="T36" i="48" s="1"/>
  <c r="S17" i="48"/>
  <c r="T17" i="48" s="1"/>
  <c r="Q17" i="48"/>
  <c r="R17" i="48" s="1"/>
  <c r="C70" i="57"/>
  <c r="R32" i="48" l="1"/>
  <c r="E56" i="57"/>
  <c r="R29" i="48"/>
  <c r="U32" i="48"/>
  <c r="AG32" i="48" s="1"/>
  <c r="AH32" i="48" s="1"/>
  <c r="Y31" i="48"/>
  <c r="Z31" i="48" s="1"/>
  <c r="AC31" i="48" s="1"/>
  <c r="AD31" i="48" s="1"/>
  <c r="AE31" i="48" s="1"/>
  <c r="Y30" i="48"/>
  <c r="Z30" i="48" s="1"/>
  <c r="AC30" i="48" s="1"/>
  <c r="AD30" i="48" s="1"/>
  <c r="AE30" i="48" s="1"/>
  <c r="R36" i="48"/>
  <c r="U36" i="48" s="1"/>
  <c r="AG36" i="48" s="1"/>
  <c r="AH36" i="48" s="1"/>
  <c r="AK36" i="48" s="1"/>
  <c r="AL36" i="48" s="1"/>
  <c r="R34" i="48"/>
  <c r="U34" i="48" s="1"/>
  <c r="AG34" i="48" s="1"/>
  <c r="AH34" i="48" s="1"/>
  <c r="AK34" i="48" s="1"/>
  <c r="AL34" i="48" s="1"/>
  <c r="AM34" i="48" s="1"/>
  <c r="U29" i="48"/>
  <c r="AG29" i="48" s="1"/>
  <c r="AH29" i="48" s="1"/>
  <c r="AK29" i="48" s="1"/>
  <c r="AL29" i="48" s="1"/>
  <c r="AM29" i="48" s="1"/>
  <c r="AC29" i="48"/>
  <c r="AD29" i="48" s="1"/>
  <c r="AE29" i="48" s="1"/>
  <c r="AC36" i="48"/>
  <c r="AD36" i="48" s="1"/>
  <c r="AE36" i="48" s="1"/>
  <c r="AC32" i="48"/>
  <c r="AD32" i="48" s="1"/>
  <c r="AE32" i="48" s="1"/>
  <c r="Y18" i="48"/>
  <c r="Z18" i="48" s="1"/>
  <c r="AC18" i="48" s="1"/>
  <c r="AD18" i="48" s="1"/>
  <c r="Y27" i="48"/>
  <c r="Z27" i="48" s="1"/>
  <c r="AC27" i="48" s="1"/>
  <c r="AC34" i="48"/>
  <c r="AD34" i="48" s="1"/>
  <c r="AE34" i="48" s="1"/>
  <c r="AK32" i="48"/>
  <c r="AL32" i="48" s="1"/>
  <c r="AM32" i="48" s="1"/>
  <c r="Z20" i="48"/>
  <c r="AC20" i="48" s="1"/>
  <c r="AD20" i="48" s="1"/>
  <c r="AE20" i="48" s="1"/>
  <c r="AG20" i="48"/>
  <c r="AH20" i="48" s="1"/>
  <c r="AK20" i="48" s="1"/>
  <c r="AL20" i="48" s="1"/>
  <c r="AM20" i="48" s="1"/>
  <c r="U24" i="48"/>
  <c r="Y26" i="48"/>
  <c r="Z26" i="48" s="1"/>
  <c r="AC26" i="48" s="1"/>
  <c r="AD26" i="48" s="1"/>
  <c r="AE26" i="48" s="1"/>
  <c r="Y17" i="48"/>
  <c r="Z17" i="48" s="1"/>
  <c r="Y25" i="48"/>
  <c r="Y24" i="48"/>
  <c r="Y35" i="48"/>
  <c r="Z35" i="48" s="1"/>
  <c r="AC35" i="48" s="1"/>
  <c r="Y23" i="48"/>
  <c r="AG23" i="48" s="1"/>
  <c r="AH23" i="48" s="1"/>
  <c r="AK23" i="48" s="1"/>
  <c r="AL23" i="48" s="1"/>
  <c r="AM23" i="48" s="1"/>
  <c r="R20" i="48"/>
  <c r="U20" i="48" s="1"/>
  <c r="Y22" i="48"/>
  <c r="Z22" i="48" s="1"/>
  <c r="AC22" i="48" s="1"/>
  <c r="AD22" i="48" s="1"/>
  <c r="AE22" i="48" s="1"/>
  <c r="Y33" i="48"/>
  <c r="Z33" i="48" s="1"/>
  <c r="AC33" i="48" s="1"/>
  <c r="Y21" i="48"/>
  <c r="Z21" i="48" s="1"/>
  <c r="AC21" i="48" s="1"/>
  <c r="Y19" i="48"/>
  <c r="Y28" i="48"/>
  <c r="Z28" i="48" s="1"/>
  <c r="AC28" i="48" s="1"/>
  <c r="AD28" i="48" s="1"/>
  <c r="AE28" i="48" s="1"/>
  <c r="AI38" i="48"/>
  <c r="AA38" i="48"/>
  <c r="AB17" i="48"/>
  <c r="U27" i="48"/>
  <c r="AG27" i="48" s="1"/>
  <c r="AH27" i="48" s="1"/>
  <c r="AK27" i="48" s="1"/>
  <c r="AL27" i="48" s="1"/>
  <c r="AM27" i="48" s="1"/>
  <c r="U19" i="48"/>
  <c r="U22" i="48"/>
  <c r="U26" i="48"/>
  <c r="AG26" i="48" s="1"/>
  <c r="AH26" i="48" s="1"/>
  <c r="AK26" i="48" s="1"/>
  <c r="AL26" i="48" s="1"/>
  <c r="AM26" i="48" s="1"/>
  <c r="U18" i="48"/>
  <c r="U28" i="48"/>
  <c r="AG28" i="48" s="1"/>
  <c r="AH28" i="48" s="1"/>
  <c r="AK28" i="48" s="1"/>
  <c r="U31" i="48"/>
  <c r="AG31" i="48" s="1"/>
  <c r="AH31" i="48" s="1"/>
  <c r="AK31" i="48" s="1"/>
  <c r="S38" i="48"/>
  <c r="U25" i="48"/>
  <c r="U30" i="48"/>
  <c r="AG30" i="48" s="1"/>
  <c r="AH30" i="48" s="1"/>
  <c r="AK30" i="48" s="1"/>
  <c r="AL30" i="48" s="1"/>
  <c r="AM30" i="48" s="1"/>
  <c r="U21" i="48"/>
  <c r="U33" i="48"/>
  <c r="AG33" i="48" s="1"/>
  <c r="AH33" i="48" s="1"/>
  <c r="AK33" i="48" s="1"/>
  <c r="AL33" i="48" s="1"/>
  <c r="AM33" i="48" s="1"/>
  <c r="U23" i="48"/>
  <c r="U35" i="48"/>
  <c r="AG35" i="48" s="1"/>
  <c r="AH35" i="48" s="1"/>
  <c r="AK35" i="48" s="1"/>
  <c r="AL35" i="48" s="1"/>
  <c r="AM35" i="48" s="1"/>
  <c r="Z23" i="48" l="1"/>
  <c r="AC23" i="48" s="1"/>
  <c r="AD23" i="48" s="1"/>
  <c r="AE23" i="48" s="1"/>
  <c r="AE18" i="48"/>
  <c r="AG22" i="48"/>
  <c r="AH22" i="48" s="1"/>
  <c r="AK22" i="48" s="1"/>
  <c r="AL22" i="48" s="1"/>
  <c r="AM22" i="48" s="1"/>
  <c r="AG21" i="48"/>
  <c r="AH21" i="48" s="1"/>
  <c r="AK21" i="48" s="1"/>
  <c r="AL21" i="48" s="1"/>
  <c r="AM21" i="48" s="1"/>
  <c r="AG17" i="48"/>
  <c r="AH17" i="48" s="1"/>
  <c r="AK17" i="48" s="1"/>
  <c r="AL17" i="48" s="1"/>
  <c r="AG18" i="48"/>
  <c r="AH18" i="48" s="1"/>
  <c r="AK18" i="48" s="1"/>
  <c r="AL18" i="48" s="1"/>
  <c r="AM18" i="48" s="1"/>
  <c r="AL31" i="48"/>
  <c r="AM31" i="48" s="1"/>
  <c r="Z24" i="48"/>
  <c r="AC24" i="48" s="1"/>
  <c r="AD24" i="48" s="1"/>
  <c r="AE24" i="48" s="1"/>
  <c r="AG24" i="48"/>
  <c r="AH24" i="48" s="1"/>
  <c r="AK24" i="48" s="1"/>
  <c r="Z19" i="48"/>
  <c r="AC19" i="48" s="1"/>
  <c r="AG19" i="48"/>
  <c r="AH19" i="48" s="1"/>
  <c r="AK19" i="48" s="1"/>
  <c r="AL19" i="48" s="1"/>
  <c r="AM19" i="48" s="1"/>
  <c r="Z25" i="48"/>
  <c r="AC25" i="48" s="1"/>
  <c r="AD25" i="48" s="1"/>
  <c r="AE25" i="48" s="1"/>
  <c r="AG25" i="48"/>
  <c r="AH25" i="48" s="1"/>
  <c r="AK25" i="48" s="1"/>
  <c r="AL25" i="48" s="1"/>
  <c r="AM25" i="48" s="1"/>
  <c r="AD27" i="48"/>
  <c r="AE27" i="48" s="1"/>
  <c r="AC17" i="48"/>
  <c r="AD17" i="48" s="1"/>
  <c r="AE17" i="48" s="1"/>
  <c r="AM36" i="48"/>
  <c r="AD35" i="48"/>
  <c r="AE35" i="48" s="1"/>
  <c r="AD21" i="48"/>
  <c r="AE21" i="48" s="1"/>
  <c r="AD33" i="48"/>
  <c r="AE33" i="48" s="1"/>
  <c r="AL28" i="48"/>
  <c r="AM28" i="48" s="1"/>
  <c r="E57" i="57" l="1"/>
  <c r="AM17" i="48"/>
  <c r="AC38" i="48"/>
  <c r="G42" i="48" s="1"/>
  <c r="AK38" i="48"/>
  <c r="H42" i="48" s="1"/>
  <c r="AD19" i="48"/>
  <c r="AE19" i="48" s="1"/>
  <c r="AE38" i="48" s="1"/>
  <c r="AL24" i="48"/>
  <c r="AL38" i="48" s="1"/>
  <c r="H43" i="48" s="1"/>
  <c r="AD38" i="48" l="1"/>
  <c r="G43" i="48" s="1"/>
  <c r="AM24" i="48"/>
  <c r="AM38" i="48" s="1"/>
  <c r="E58" i="57" l="1"/>
  <c r="C61" i="57" l="1"/>
  <c r="C73" i="57"/>
  <c r="C85" i="57"/>
  <c r="C62" i="57"/>
  <c r="C74" i="57"/>
  <c r="C86" i="57"/>
  <c r="C63" i="57"/>
  <c r="C75" i="57"/>
  <c r="C87" i="57"/>
  <c r="C64" i="57"/>
  <c r="C76" i="57"/>
  <c r="C88" i="57"/>
  <c r="C65" i="57"/>
  <c r="C77" i="57"/>
  <c r="C78" i="57"/>
  <c r="C67" i="57"/>
  <c r="C91" i="57"/>
  <c r="C80" i="57"/>
  <c r="C59" i="57"/>
  <c r="C81" i="57"/>
  <c r="C90" i="57"/>
  <c r="C82" i="57"/>
  <c r="C71" i="57"/>
  <c r="C83" i="57"/>
  <c r="C60" i="57"/>
  <c r="C72" i="57"/>
  <c r="C84" i="57"/>
  <c r="C89" i="57"/>
  <c r="C66" i="57"/>
  <c r="C79" i="57"/>
  <c r="C68" i="57"/>
  <c r="C69" i="57"/>
  <c r="D59" i="57" a="1"/>
  <c r="D59" i="57" l="1"/>
  <c r="E59" i="57" s="1"/>
  <c r="D60" i="57" a="1"/>
  <c r="D60" i="57" l="1"/>
  <c r="E60" i="57" s="1"/>
  <c r="D61" i="57" a="1"/>
  <c r="D61" i="57" l="1"/>
  <c r="E61" i="57" s="1"/>
  <c r="F19" i="47" l="1"/>
  <c r="D62" i="57" a="1"/>
  <c r="D62" i="57" l="1"/>
  <c r="E62" i="57" l="1"/>
  <c r="F38" i="48"/>
  <c r="V16" i="48"/>
  <c r="E30" i="47"/>
  <c r="F29" i="47"/>
  <c r="F28" i="47"/>
  <c r="A28" i="47"/>
  <c r="A29" i="47" s="1"/>
  <c r="D63" i="57" a="1"/>
  <c r="D63" i="57" l="1"/>
  <c r="F31" i="47"/>
  <c r="D93" i="47" s="1"/>
  <c r="V34" i="48"/>
  <c r="W34" i="48" s="1"/>
  <c r="V24" i="48"/>
  <c r="W24" i="48" s="1"/>
  <c r="V29" i="48"/>
  <c r="W29" i="48" s="1"/>
  <c r="V36" i="48"/>
  <c r="W36" i="48" s="1"/>
  <c r="V32" i="48"/>
  <c r="W32" i="48" s="1"/>
  <c r="V26" i="48"/>
  <c r="W26" i="48" s="1"/>
  <c r="V22" i="48"/>
  <c r="W22" i="48" s="1"/>
  <c r="V18" i="48"/>
  <c r="W18" i="48" s="1"/>
  <c r="V19" i="48"/>
  <c r="W19" i="48" s="1"/>
  <c r="V30" i="48"/>
  <c r="W30" i="48" s="1"/>
  <c r="V25" i="48"/>
  <c r="W25" i="48" s="1"/>
  <c r="V27" i="48"/>
  <c r="W27" i="48" s="1"/>
  <c r="V28" i="48"/>
  <c r="W28" i="48" s="1"/>
  <c r="V21" i="48"/>
  <c r="W21" i="48" s="1"/>
  <c r="V31" i="48"/>
  <c r="W31" i="48" s="1"/>
  <c r="V20" i="48"/>
  <c r="W20" i="48" s="1"/>
  <c r="V35" i="48"/>
  <c r="W35" i="48" s="1"/>
  <c r="V23" i="48"/>
  <c r="W23" i="48" s="1"/>
  <c r="V33" i="48"/>
  <c r="W33" i="48" s="1"/>
  <c r="U17" i="48"/>
  <c r="V17" i="48" s="1"/>
  <c r="G38" i="48"/>
  <c r="E63" i="57" l="1"/>
  <c r="H38" i="48"/>
  <c r="D64" i="57" a="1"/>
  <c r="D64" i="57" l="1"/>
  <c r="D33" i="46"/>
  <c r="W17" i="48"/>
  <c r="E64" i="57" l="1"/>
  <c r="D12" i="46"/>
  <c r="D36" i="46"/>
  <c r="D91" i="46" s="1"/>
  <c r="U38" i="48"/>
  <c r="F42" i="48" s="1"/>
  <c r="F38" i="46"/>
  <c r="D65" i="57" a="1"/>
  <c r="D65" i="57" l="1"/>
  <c r="D15" i="46"/>
  <c r="D38" i="46"/>
  <c r="I42" i="48"/>
  <c r="W38" i="48"/>
  <c r="V38" i="48"/>
  <c r="F43" i="48" s="1"/>
  <c r="F44" i="48" s="1"/>
  <c r="F101" i="48" s="1"/>
  <c r="F39" i="46"/>
  <c r="H39" i="46"/>
  <c r="H38" i="46"/>
  <c r="E65" i="57" l="1"/>
  <c r="J38" i="46"/>
  <c r="D39" i="46"/>
  <c r="D40" i="46" s="1"/>
  <c r="D44" i="46" s="1"/>
  <c r="I43" i="48"/>
  <c r="I44" i="48" s="1"/>
  <c r="H44" i="48"/>
  <c r="H101" i="48" s="1"/>
  <c r="F40" i="46"/>
  <c r="F44" i="46" s="1"/>
  <c r="F17" i="46" s="1"/>
  <c r="G44" i="48"/>
  <c r="G101" i="48" s="1"/>
  <c r="I101" i="48" s="1"/>
  <c r="H40" i="46"/>
  <c r="H44" i="46" s="1"/>
  <c r="H17" i="46" s="1"/>
  <c r="D66" i="57" a="1"/>
  <c r="D66" i="57" l="1"/>
  <c r="D46" i="46"/>
  <c r="D47" i="46" s="1"/>
  <c r="D17" i="46"/>
  <c r="D19" i="46" s="1"/>
  <c r="D20" i="46" s="1"/>
  <c r="F103" i="48"/>
  <c r="G103" i="48"/>
  <c r="H103" i="48"/>
  <c r="J39" i="46"/>
  <c r="J40" i="46" s="1"/>
  <c r="J44" i="46" s="1"/>
  <c r="J17" i="46" s="1"/>
  <c r="E66" i="57" l="1"/>
  <c r="H105" i="48"/>
  <c r="H49" i="46"/>
  <c r="G105" i="48"/>
  <c r="F49" i="46"/>
  <c r="F105" i="48"/>
  <c r="D49" i="46"/>
  <c r="D51" i="46" s="1"/>
  <c r="I103" i="48"/>
  <c r="D67" i="57" a="1"/>
  <c r="D67" i="57" l="1"/>
  <c r="F35" i="47"/>
  <c r="F42" i="47" s="1"/>
  <c r="F52" i="47" s="1"/>
  <c r="E93" i="47" s="1"/>
  <c r="H51" i="46"/>
  <c r="H22" i="46"/>
  <c r="H24" i="46" s="1"/>
  <c r="F51" i="46"/>
  <c r="F22" i="46"/>
  <c r="F24" i="46" s="1"/>
  <c r="D22" i="46"/>
  <c r="D24" i="46" s="1"/>
  <c r="I105" i="48"/>
  <c r="D53" i="46"/>
  <c r="E4" i="48" s="1"/>
  <c r="J49" i="46"/>
  <c r="J22" i="46" s="1"/>
  <c r="J24" i="46" s="1"/>
  <c r="E67" i="57" l="1"/>
  <c r="D11" i="57" s="1"/>
  <c r="E9" i="47" s="1"/>
  <c r="F33" i="46"/>
  <c r="F36" i="46" s="1"/>
  <c r="D55" i="46"/>
  <c r="D4" i="47"/>
  <c r="F12" i="46"/>
  <c r="J51" i="46"/>
  <c r="D68" i="57" a="1"/>
  <c r="D68" i="57" l="1"/>
  <c r="F15" i="46"/>
  <c r="F91" i="46"/>
  <c r="F46" i="46"/>
  <c r="F47" i="46" s="1"/>
  <c r="F53" i="46"/>
  <c r="F4" i="48" s="1"/>
  <c r="D26" i="46"/>
  <c r="D28" i="46" s="1"/>
  <c r="E68" i="57" l="1"/>
  <c r="F55" i="46"/>
  <c r="E4" i="47"/>
  <c r="F19" i="46"/>
  <c r="F20" i="46" s="1"/>
  <c r="F26" i="46"/>
  <c r="F28" i="46" s="1"/>
  <c r="D69" i="57" a="1"/>
  <c r="D69" i="57" l="1"/>
  <c r="T63" i="32"/>
  <c r="E69" i="57" l="1"/>
  <c r="Z50" i="32"/>
  <c r="D70" i="57" a="1"/>
  <c r="D70" i="57" l="1"/>
  <c r="Z64" i="32"/>
  <c r="Z62" i="32"/>
  <c r="Z61" i="32"/>
  <c r="Z60" i="32"/>
  <c r="Z59" i="32"/>
  <c r="Z57" i="32"/>
  <c r="Z56" i="32"/>
  <c r="Z55" i="32"/>
  <c r="Z54" i="32"/>
  <c r="Z53" i="32"/>
  <c r="Z51" i="32"/>
  <c r="Z49" i="32"/>
  <c r="Z48" i="32"/>
  <c r="Z47" i="32"/>
  <c r="Z46" i="32"/>
  <c r="Z44" i="32"/>
  <c r="Z43" i="32"/>
  <c r="Z42" i="32"/>
  <c r="Z41" i="32"/>
  <c r="Z40" i="32"/>
  <c r="Z38" i="32"/>
  <c r="Z37" i="32"/>
  <c r="Z36" i="32"/>
  <c r="Z35" i="32"/>
  <c r="Z34" i="32"/>
  <c r="Z33" i="32"/>
  <c r="Z32" i="32"/>
  <c r="Z30" i="32"/>
  <c r="Z29" i="32"/>
  <c r="Z28" i="32"/>
  <c r="Z27" i="32"/>
  <c r="Z25" i="32"/>
  <c r="Z24" i="32"/>
  <c r="Z22" i="32"/>
  <c r="Z21" i="32"/>
  <c r="Z20" i="32"/>
  <c r="Z19" i="32"/>
  <c r="Z18" i="32"/>
  <c r="Z17" i="32"/>
  <c r="Z16" i="32"/>
  <c r="Z13" i="32"/>
  <c r="Z12" i="32"/>
  <c r="X63" i="32"/>
  <c r="X58" i="32"/>
  <c r="X52" i="32"/>
  <c r="X45" i="32"/>
  <c r="X39" i="32"/>
  <c r="X31" i="32"/>
  <c r="X26" i="32"/>
  <c r="X23" i="32"/>
  <c r="X14" i="32"/>
  <c r="E70" i="57" l="1"/>
  <c r="X65" i="32"/>
  <c r="X67" i="32" s="1"/>
  <c r="X69" i="32" s="1"/>
  <c r="D71" i="57" a="1"/>
  <c r="D71" i="57" l="1"/>
  <c r="L3" i="32"/>
  <c r="E71" i="57" l="1"/>
  <c r="W58" i="32"/>
  <c r="V58" i="32"/>
  <c r="U58" i="32"/>
  <c r="T58" i="32"/>
  <c r="C58" i="32"/>
  <c r="D72" i="57" a="1"/>
  <c r="D72" i="57" l="1"/>
  <c r="Z58" i="32"/>
  <c r="E72" i="57" l="1"/>
  <c r="L7" i="32"/>
  <c r="W63" i="32"/>
  <c r="W52" i="32"/>
  <c r="W45" i="32"/>
  <c r="W39" i="32"/>
  <c r="W31" i="32"/>
  <c r="W26" i="32"/>
  <c r="W23" i="32"/>
  <c r="W14" i="32"/>
  <c r="V63" i="32"/>
  <c r="V52" i="32"/>
  <c r="V45" i="32"/>
  <c r="V39" i="32"/>
  <c r="V31" i="32"/>
  <c r="V26" i="32"/>
  <c r="V23" i="32"/>
  <c r="V14" i="32"/>
  <c r="U63" i="32"/>
  <c r="U52" i="32"/>
  <c r="U45" i="32"/>
  <c r="U39" i="32"/>
  <c r="U31" i="32"/>
  <c r="U26" i="32"/>
  <c r="U23" i="32"/>
  <c r="U14" i="32"/>
  <c r="T31" i="32"/>
  <c r="T14" i="32"/>
  <c r="G7" i="32"/>
  <c r="D73" i="57" a="1"/>
  <c r="D73" i="57" l="1"/>
  <c r="F56" i="47"/>
  <c r="F63" i="47" s="1"/>
  <c r="F73" i="47" s="1"/>
  <c r="Z31" i="32"/>
  <c r="U65" i="32"/>
  <c r="U67" i="32" s="1"/>
  <c r="U69" i="32" s="1"/>
  <c r="V65" i="32"/>
  <c r="W65" i="32"/>
  <c r="Z14" i="32"/>
  <c r="L11" i="32"/>
  <c r="L1" i="32" s="1"/>
  <c r="V67" i="32"/>
  <c r="V69" i="32" s="1"/>
  <c r="W67" i="32"/>
  <c r="W69" i="32" s="1"/>
  <c r="T23" i="32"/>
  <c r="Z23" i="32" s="1"/>
  <c r="T39" i="32"/>
  <c r="Z39" i="32" s="1"/>
  <c r="T45" i="32"/>
  <c r="Z45" i="32" s="1"/>
  <c r="T26" i="32"/>
  <c r="Z26" i="32" s="1"/>
  <c r="Z63" i="32"/>
  <c r="T52" i="32"/>
  <c r="Z52" i="32" s="1"/>
  <c r="D67" i="32"/>
  <c r="C63" i="32"/>
  <c r="C52" i="32"/>
  <c r="C45" i="32"/>
  <c r="C39" i="32"/>
  <c r="C31" i="32"/>
  <c r="I26" i="32"/>
  <c r="C26" i="32"/>
  <c r="C23" i="32"/>
  <c r="E73" i="57" l="1"/>
  <c r="H33" i="46"/>
  <c r="F93" i="47"/>
  <c r="G93" i="47" s="1"/>
  <c r="T65" i="32"/>
  <c r="L2" i="32"/>
  <c r="Z65" i="32"/>
  <c r="D74" i="57" a="1"/>
  <c r="D74" i="57" l="1"/>
  <c r="H36" i="46"/>
  <c r="H12" i="46"/>
  <c r="J33" i="46"/>
  <c r="J36" i="46" s="1"/>
  <c r="T67" i="32"/>
  <c r="Z67" i="32" s="1"/>
  <c r="E74" i="57" l="1"/>
  <c r="H15" i="46"/>
  <c r="J12" i="46"/>
  <c r="J15" i="46" s="1"/>
  <c r="J53" i="46"/>
  <c r="H4" i="48" s="1"/>
  <c r="J46" i="46"/>
  <c r="J47" i="46" s="1"/>
  <c r="J91" i="46"/>
  <c r="H91" i="46"/>
  <c r="H46" i="46"/>
  <c r="H47" i="46" s="1"/>
  <c r="H53" i="46"/>
  <c r="G4" i="48" s="1"/>
  <c r="M11" i="32"/>
  <c r="T69" i="32"/>
  <c r="Z69" i="32" s="1"/>
  <c r="D75" i="57" a="1"/>
  <c r="D75" i="57" l="1"/>
  <c r="H55" i="46"/>
  <c r="F4" i="47"/>
  <c r="J26" i="46"/>
  <c r="J28" i="46" s="1"/>
  <c r="J19" i="46"/>
  <c r="J20" i="46" s="1"/>
  <c r="J55" i="46"/>
  <c r="G4" i="47"/>
  <c r="H19" i="46"/>
  <c r="H20" i="46" s="1"/>
  <c r="H26" i="46"/>
  <c r="H28" i="46" s="1"/>
  <c r="M7" i="32"/>
  <c r="M1" i="32"/>
  <c r="H50" i="32"/>
  <c r="G50" i="32"/>
  <c r="F50" i="32"/>
  <c r="E75" i="57" l="1"/>
  <c r="N7" i="32"/>
  <c r="M3" i="32"/>
  <c r="F41" i="32"/>
  <c r="G17" i="32"/>
  <c r="F54" i="32"/>
  <c r="F57" i="32"/>
  <c r="F55" i="32"/>
  <c r="F53" i="32"/>
  <c r="F56" i="32"/>
  <c r="G56" i="32"/>
  <c r="G57" i="32"/>
  <c r="G55" i="32"/>
  <c r="G54" i="32"/>
  <c r="G53" i="32"/>
  <c r="H54" i="32"/>
  <c r="H56" i="32"/>
  <c r="H55" i="32"/>
  <c r="H53" i="32"/>
  <c r="H57" i="32"/>
  <c r="F60" i="32"/>
  <c r="F61" i="32"/>
  <c r="G34" i="32"/>
  <c r="F35" i="32"/>
  <c r="F29" i="32"/>
  <c r="F37" i="32"/>
  <c r="F46" i="32"/>
  <c r="F30" i="32"/>
  <c r="F25" i="32"/>
  <c r="F22" i="32"/>
  <c r="F27" i="32"/>
  <c r="F36" i="32"/>
  <c r="G16" i="32"/>
  <c r="G33" i="32"/>
  <c r="G48" i="32"/>
  <c r="G60" i="32"/>
  <c r="G30" i="32"/>
  <c r="G38" i="32"/>
  <c r="G49" i="32"/>
  <c r="G41" i="32"/>
  <c r="G25" i="32"/>
  <c r="G18" i="32"/>
  <c r="H17" i="32"/>
  <c r="H27" i="32"/>
  <c r="H36" i="32"/>
  <c r="H46" i="32"/>
  <c r="H61" i="32"/>
  <c r="H18" i="32"/>
  <c r="H37" i="32"/>
  <c r="H47" i="32"/>
  <c r="H62" i="32"/>
  <c r="H19" i="32"/>
  <c r="H28" i="32"/>
  <c r="H38" i="32"/>
  <c r="H48" i="32"/>
  <c r="H16" i="32"/>
  <c r="H20" i="32"/>
  <c r="H29" i="32"/>
  <c r="H40" i="32"/>
  <c r="H49" i="32"/>
  <c r="H21" i="32"/>
  <c r="H30" i="32"/>
  <c r="H41" i="32"/>
  <c r="H51" i="32"/>
  <c r="H22" i="32"/>
  <c r="H33" i="32"/>
  <c r="H42" i="32"/>
  <c r="H59" i="32"/>
  <c r="H24" i="32"/>
  <c r="H34" i="32"/>
  <c r="H43" i="32"/>
  <c r="H25" i="32"/>
  <c r="H35" i="32"/>
  <c r="H44" i="32"/>
  <c r="H60" i="32"/>
  <c r="H32" i="32"/>
  <c r="F48" i="32"/>
  <c r="F18" i="32"/>
  <c r="F62" i="32"/>
  <c r="G46" i="32"/>
  <c r="G27" i="32"/>
  <c r="F33" i="32"/>
  <c r="F17" i="32"/>
  <c r="F49" i="32"/>
  <c r="G36" i="32"/>
  <c r="G22" i="32"/>
  <c r="F24" i="32"/>
  <c r="G37" i="32"/>
  <c r="F19" i="32"/>
  <c r="F38" i="32"/>
  <c r="F28" i="32"/>
  <c r="G61" i="32"/>
  <c r="G24" i="32"/>
  <c r="F40" i="32"/>
  <c r="G40" i="32"/>
  <c r="F20" i="32"/>
  <c r="F59" i="32"/>
  <c r="G47" i="32"/>
  <c r="G42" i="32"/>
  <c r="G44" i="32"/>
  <c r="F32" i="32"/>
  <c r="G35" i="32"/>
  <c r="F43" i="32"/>
  <c r="F44" i="32"/>
  <c r="G43" i="32"/>
  <c r="G59" i="32"/>
  <c r="G62" i="32"/>
  <c r="F16" i="32"/>
  <c r="F47" i="32"/>
  <c r="F42" i="32"/>
  <c r="F51" i="32"/>
  <c r="G29" i="32"/>
  <c r="G20" i="32"/>
  <c r="G21" i="32"/>
  <c r="F21" i="32"/>
  <c r="F34" i="32"/>
  <c r="G51" i="32"/>
  <c r="G19" i="32"/>
  <c r="G28" i="32"/>
  <c r="G32" i="32"/>
  <c r="D76" i="57" a="1"/>
  <c r="D76" i="57" l="1"/>
  <c r="N11" i="32"/>
  <c r="N1" i="32" s="1"/>
  <c r="M2" i="32"/>
  <c r="G58" i="32"/>
  <c r="H58" i="32"/>
  <c r="F58" i="32"/>
  <c r="F26" i="32"/>
  <c r="G26" i="32"/>
  <c r="G52" i="32"/>
  <c r="F39" i="32"/>
  <c r="G63" i="32"/>
  <c r="F63" i="32"/>
  <c r="F31" i="32"/>
  <c r="G31" i="32"/>
  <c r="F23" i="32"/>
  <c r="G39" i="32"/>
  <c r="F45" i="32"/>
  <c r="H39" i="32"/>
  <c r="G45" i="32"/>
  <c r="F52" i="32"/>
  <c r="G23" i="32"/>
  <c r="H26" i="32"/>
  <c r="H45" i="32"/>
  <c r="H31" i="32"/>
  <c r="H23" i="32"/>
  <c r="H52" i="32"/>
  <c r="H63" i="32"/>
  <c r="E76" i="57" l="1"/>
  <c r="P11" i="32"/>
  <c r="P1" i="32" s="1"/>
  <c r="N3" i="32"/>
  <c r="D77" i="57" a="1"/>
  <c r="D77" i="57" l="1"/>
  <c r="O11" i="32"/>
  <c r="O1" i="32" s="1"/>
  <c r="O7" i="32"/>
  <c r="P7" i="32"/>
  <c r="N2" i="32"/>
  <c r="E77" i="57" l="1"/>
  <c r="O3" i="32"/>
  <c r="R7" i="32"/>
  <c r="E54" i="32"/>
  <c r="E57" i="32"/>
  <c r="E19" i="32"/>
  <c r="E33" i="32"/>
  <c r="E18" i="32"/>
  <c r="D78" i="57" a="1"/>
  <c r="D78" i="57" l="1"/>
  <c r="P3" i="32"/>
  <c r="E50" i="32"/>
  <c r="J50" i="32" s="1"/>
  <c r="O2" i="32"/>
  <c r="E56" i="32"/>
  <c r="E55" i="32"/>
  <c r="E53" i="32"/>
  <c r="J57" i="32"/>
  <c r="J54" i="32"/>
  <c r="J33" i="32"/>
  <c r="J19" i="32"/>
  <c r="J18" i="32"/>
  <c r="E22" i="32"/>
  <c r="E28" i="32"/>
  <c r="E48" i="32"/>
  <c r="E40" i="32"/>
  <c r="E27" i="32"/>
  <c r="E51" i="32"/>
  <c r="E16" i="32"/>
  <c r="E46" i="32"/>
  <c r="E21" i="32"/>
  <c r="E20" i="32"/>
  <c r="E42" i="32"/>
  <c r="E34" i="32"/>
  <c r="E17" i="32"/>
  <c r="E35" i="32"/>
  <c r="E49" i="32"/>
  <c r="E62" i="32"/>
  <c r="E61" i="32"/>
  <c r="E38" i="32"/>
  <c r="E60" i="32"/>
  <c r="E30" i="32"/>
  <c r="E44" i="32"/>
  <c r="E59" i="32"/>
  <c r="E43" i="32"/>
  <c r="E37" i="32"/>
  <c r="E29" i="32"/>
  <c r="E36" i="32"/>
  <c r="E41" i="32"/>
  <c r="E47" i="32"/>
  <c r="E25" i="32"/>
  <c r="E24" i="32"/>
  <c r="E32" i="32"/>
  <c r="E78" i="57" l="1"/>
  <c r="P2" i="32"/>
  <c r="O54" i="32"/>
  <c r="AE54" i="32" s="1"/>
  <c r="N54" i="32"/>
  <c r="AD54" i="32" s="1"/>
  <c r="P54" i="32"/>
  <c r="AF54" i="32" s="1"/>
  <c r="M54" i="32"/>
  <c r="AC54" i="32" s="1"/>
  <c r="L54" i="32"/>
  <c r="AB54" i="32" s="1"/>
  <c r="P57" i="32"/>
  <c r="AF57" i="32" s="1"/>
  <c r="O57" i="32"/>
  <c r="AE57" i="32" s="1"/>
  <c r="N57" i="32"/>
  <c r="AD57" i="32" s="1"/>
  <c r="M57" i="32"/>
  <c r="AC57" i="32" s="1"/>
  <c r="L57" i="32"/>
  <c r="AB57" i="32" s="1"/>
  <c r="M50" i="32"/>
  <c r="AC50" i="32" s="1"/>
  <c r="L50" i="32"/>
  <c r="AB50" i="32" s="1"/>
  <c r="P50" i="32"/>
  <c r="AF50" i="32" s="1"/>
  <c r="O50" i="32"/>
  <c r="N50" i="32"/>
  <c r="AD50" i="32" s="1"/>
  <c r="M33" i="32"/>
  <c r="AC33" i="32" s="1"/>
  <c r="P33" i="32"/>
  <c r="AF33" i="32" s="1"/>
  <c r="O33" i="32"/>
  <c r="AE33" i="32" s="1"/>
  <c r="N33" i="32"/>
  <c r="AD33" i="32" s="1"/>
  <c r="L33" i="32"/>
  <c r="AB33" i="32" s="1"/>
  <c r="L18" i="32"/>
  <c r="AB18" i="32" s="1"/>
  <c r="M18" i="32"/>
  <c r="AC18" i="32" s="1"/>
  <c r="P18" i="32"/>
  <c r="AF18" i="32" s="1"/>
  <c r="N18" i="32"/>
  <c r="AD18" i="32" s="1"/>
  <c r="O18" i="32"/>
  <c r="AE18" i="32" s="1"/>
  <c r="O19" i="32"/>
  <c r="AE19" i="32" s="1"/>
  <c r="P19" i="32"/>
  <c r="AF19" i="32" s="1"/>
  <c r="N19" i="32"/>
  <c r="AD19" i="32" s="1"/>
  <c r="M19" i="32"/>
  <c r="AC19" i="32" s="1"/>
  <c r="L19" i="32"/>
  <c r="AB19" i="32" s="1"/>
  <c r="E63" i="32"/>
  <c r="J63" i="32" s="1"/>
  <c r="R6" i="32"/>
  <c r="R8" i="32" s="1"/>
  <c r="J56" i="32"/>
  <c r="J53" i="32"/>
  <c r="J55" i="32"/>
  <c r="E58" i="32"/>
  <c r="J58" i="32" s="1"/>
  <c r="J60" i="32"/>
  <c r="J61" i="32"/>
  <c r="J62" i="32"/>
  <c r="J59" i="32"/>
  <c r="J47" i="32"/>
  <c r="J48" i="32"/>
  <c r="J46" i="32"/>
  <c r="J49" i="32"/>
  <c r="J51" i="32"/>
  <c r="J40" i="32"/>
  <c r="J43" i="32"/>
  <c r="J41" i="32"/>
  <c r="J42" i="32"/>
  <c r="J44" i="32"/>
  <c r="J32" i="32"/>
  <c r="J36" i="32"/>
  <c r="J38" i="32"/>
  <c r="J34" i="32"/>
  <c r="J37" i="32"/>
  <c r="J35" i="32"/>
  <c r="J30" i="32"/>
  <c r="J27" i="32"/>
  <c r="J29" i="32"/>
  <c r="J28" i="32"/>
  <c r="J25" i="32"/>
  <c r="J16" i="32"/>
  <c r="J22" i="32"/>
  <c r="J21" i="32"/>
  <c r="J17" i="32"/>
  <c r="J20" i="32"/>
  <c r="E23" i="32"/>
  <c r="E52" i="32"/>
  <c r="J52" i="32" s="1"/>
  <c r="E31" i="32"/>
  <c r="J31" i="32" s="1"/>
  <c r="E45" i="32"/>
  <c r="J45" i="32" s="1"/>
  <c r="J24" i="32"/>
  <c r="E26" i="32"/>
  <c r="J26" i="32" s="1"/>
  <c r="E39" i="32"/>
  <c r="J39" i="32" s="1"/>
  <c r="D79" i="57" a="1"/>
  <c r="D79" i="57" l="1"/>
  <c r="L61" i="32"/>
  <c r="AB61" i="32" s="1"/>
  <c r="N61" i="32"/>
  <c r="AD61" i="32" s="1"/>
  <c r="M61" i="32"/>
  <c r="AC61" i="32" s="1"/>
  <c r="P61" i="32"/>
  <c r="AF61" i="32" s="1"/>
  <c r="O61" i="32"/>
  <c r="AE61" i="32" s="1"/>
  <c r="P60" i="32"/>
  <c r="AF60" i="32" s="1"/>
  <c r="O60" i="32"/>
  <c r="AE60" i="32" s="1"/>
  <c r="N60" i="32"/>
  <c r="AD60" i="32" s="1"/>
  <c r="L60" i="32"/>
  <c r="AB60" i="32" s="1"/>
  <c r="M60" i="32"/>
  <c r="AC60" i="32" s="1"/>
  <c r="N59" i="32"/>
  <c r="AD59" i="32" s="1"/>
  <c r="M59" i="32"/>
  <c r="AC59" i="32" s="1"/>
  <c r="L59" i="32"/>
  <c r="AB59" i="32" s="1"/>
  <c r="P59" i="32"/>
  <c r="AF59" i="32" s="1"/>
  <c r="O59" i="32"/>
  <c r="AE59" i="32" s="1"/>
  <c r="O62" i="32"/>
  <c r="AE62" i="32" s="1"/>
  <c r="N62" i="32"/>
  <c r="AD62" i="32" s="1"/>
  <c r="M62" i="32"/>
  <c r="AC62" i="32" s="1"/>
  <c r="L62" i="32"/>
  <c r="AB62" i="32" s="1"/>
  <c r="P62" i="32"/>
  <c r="AF62" i="32" s="1"/>
  <c r="M56" i="32"/>
  <c r="AC56" i="32" s="1"/>
  <c r="N56" i="32"/>
  <c r="AD56" i="32" s="1"/>
  <c r="L56" i="32"/>
  <c r="AB56" i="32" s="1"/>
  <c r="P56" i="32"/>
  <c r="AF56" i="32" s="1"/>
  <c r="O56" i="32"/>
  <c r="AE56" i="32" s="1"/>
  <c r="L53" i="32"/>
  <c r="AB53" i="32" s="1"/>
  <c r="P53" i="32"/>
  <c r="AF53" i="32" s="1"/>
  <c r="N53" i="32"/>
  <c r="AD53" i="32" s="1"/>
  <c r="O53" i="32"/>
  <c r="AE53" i="32" s="1"/>
  <c r="M53" i="32"/>
  <c r="AC53" i="32" s="1"/>
  <c r="P55" i="32"/>
  <c r="AF55" i="32" s="1"/>
  <c r="O55" i="32"/>
  <c r="AE55" i="32" s="1"/>
  <c r="L55" i="32"/>
  <c r="AB55" i="32" s="1"/>
  <c r="N55" i="32"/>
  <c r="AD55" i="32" s="1"/>
  <c r="M55" i="32"/>
  <c r="AC55" i="32" s="1"/>
  <c r="P51" i="32"/>
  <c r="AF51" i="32" s="1"/>
  <c r="O51" i="32"/>
  <c r="AE51" i="32" s="1"/>
  <c r="N51" i="32"/>
  <c r="AD51" i="32" s="1"/>
  <c r="M51" i="32"/>
  <c r="AC51" i="32" s="1"/>
  <c r="L51" i="32"/>
  <c r="AB51" i="32" s="1"/>
  <c r="P49" i="32"/>
  <c r="AF49" i="32" s="1"/>
  <c r="O49" i="32"/>
  <c r="AE49" i="32" s="1"/>
  <c r="N49" i="32"/>
  <c r="AD49" i="32" s="1"/>
  <c r="L49" i="32"/>
  <c r="AB49" i="32" s="1"/>
  <c r="M49" i="32"/>
  <c r="AC49" i="32" s="1"/>
  <c r="P46" i="32"/>
  <c r="AF46" i="32" s="1"/>
  <c r="O46" i="32"/>
  <c r="AE46" i="32" s="1"/>
  <c r="N46" i="32"/>
  <c r="AD46" i="32" s="1"/>
  <c r="M46" i="32"/>
  <c r="AC46" i="32" s="1"/>
  <c r="L46" i="32"/>
  <c r="AB46" i="32" s="1"/>
  <c r="O48" i="32"/>
  <c r="AE48" i="32" s="1"/>
  <c r="N48" i="32"/>
  <c r="AD48" i="32" s="1"/>
  <c r="M48" i="32"/>
  <c r="AC48" i="32" s="1"/>
  <c r="L48" i="32"/>
  <c r="AB48" i="32" s="1"/>
  <c r="P48" i="32"/>
  <c r="AF48" i="32" s="1"/>
  <c r="L47" i="32"/>
  <c r="AB47" i="32" s="1"/>
  <c r="N47" i="32"/>
  <c r="AD47" i="32" s="1"/>
  <c r="M47" i="32"/>
  <c r="AC47" i="32" s="1"/>
  <c r="P47" i="32"/>
  <c r="AF47" i="32" s="1"/>
  <c r="O47" i="32"/>
  <c r="AE47" i="32" s="1"/>
  <c r="P42" i="32"/>
  <c r="AF42" i="32" s="1"/>
  <c r="N42" i="32"/>
  <c r="AD42" i="32" s="1"/>
  <c r="O42" i="32"/>
  <c r="AE42" i="32" s="1"/>
  <c r="M42" i="32"/>
  <c r="AC42" i="32" s="1"/>
  <c r="L42" i="32"/>
  <c r="AB42" i="32" s="1"/>
  <c r="O41" i="32"/>
  <c r="AE41" i="32" s="1"/>
  <c r="N41" i="32"/>
  <c r="AD41" i="32" s="1"/>
  <c r="M41" i="32"/>
  <c r="AC41" i="32" s="1"/>
  <c r="L41" i="32"/>
  <c r="AB41" i="32" s="1"/>
  <c r="P41" i="32"/>
  <c r="AF41" i="32" s="1"/>
  <c r="P44" i="32"/>
  <c r="AF44" i="32" s="1"/>
  <c r="O44" i="32"/>
  <c r="AE44" i="32" s="1"/>
  <c r="N44" i="32"/>
  <c r="AD44" i="32" s="1"/>
  <c r="M44" i="32"/>
  <c r="AC44" i="32" s="1"/>
  <c r="L44" i="32"/>
  <c r="AB44" i="32" s="1"/>
  <c r="M43" i="32"/>
  <c r="AC43" i="32" s="1"/>
  <c r="L43" i="32"/>
  <c r="AB43" i="32" s="1"/>
  <c r="N43" i="32"/>
  <c r="AD43" i="32" s="1"/>
  <c r="P43" i="32"/>
  <c r="AF43" i="32" s="1"/>
  <c r="O43" i="32"/>
  <c r="AE43" i="32" s="1"/>
  <c r="L40" i="32"/>
  <c r="AB40" i="32" s="1"/>
  <c r="N40" i="32"/>
  <c r="AD40" i="32" s="1"/>
  <c r="P40" i="32"/>
  <c r="AF40" i="32" s="1"/>
  <c r="M40" i="32"/>
  <c r="AC40" i="32" s="1"/>
  <c r="O40" i="32"/>
  <c r="AE40" i="32" s="1"/>
  <c r="P36" i="32"/>
  <c r="AF36" i="32" s="1"/>
  <c r="O36" i="32"/>
  <c r="AE36" i="32" s="1"/>
  <c r="N36" i="32"/>
  <c r="AD36" i="32" s="1"/>
  <c r="M36" i="32"/>
  <c r="AC36" i="32" s="1"/>
  <c r="L36" i="32"/>
  <c r="AB36" i="32" s="1"/>
  <c r="L34" i="32"/>
  <c r="AB34" i="32" s="1"/>
  <c r="N34" i="32"/>
  <c r="AD34" i="32" s="1"/>
  <c r="P34" i="32"/>
  <c r="AF34" i="32" s="1"/>
  <c r="M34" i="32"/>
  <c r="AC34" i="32" s="1"/>
  <c r="O34" i="32"/>
  <c r="AE34" i="32" s="1"/>
  <c r="P38" i="32"/>
  <c r="AF38" i="32" s="1"/>
  <c r="O38" i="32"/>
  <c r="AE38" i="32" s="1"/>
  <c r="N38" i="32"/>
  <c r="AD38" i="32" s="1"/>
  <c r="M38" i="32"/>
  <c r="AC38" i="32" s="1"/>
  <c r="L38" i="32"/>
  <c r="AB38" i="32" s="1"/>
  <c r="N32" i="32"/>
  <c r="AD32" i="32" s="1"/>
  <c r="O32" i="32"/>
  <c r="AE32" i="32" s="1"/>
  <c r="M32" i="32"/>
  <c r="AC32" i="32" s="1"/>
  <c r="L32" i="32"/>
  <c r="AB32" i="32" s="1"/>
  <c r="P32" i="32"/>
  <c r="AF32" i="32" s="1"/>
  <c r="O35" i="32"/>
  <c r="AE35" i="32" s="1"/>
  <c r="N35" i="32"/>
  <c r="AD35" i="32" s="1"/>
  <c r="M35" i="32"/>
  <c r="AC35" i="32" s="1"/>
  <c r="L35" i="32"/>
  <c r="AB35" i="32" s="1"/>
  <c r="P35" i="32"/>
  <c r="AF35" i="32" s="1"/>
  <c r="M37" i="32"/>
  <c r="AC37" i="32" s="1"/>
  <c r="L37" i="32"/>
  <c r="AB37" i="32" s="1"/>
  <c r="N37" i="32"/>
  <c r="AD37" i="32" s="1"/>
  <c r="P37" i="32"/>
  <c r="AF37" i="32" s="1"/>
  <c r="O37" i="32"/>
  <c r="AE37" i="32" s="1"/>
  <c r="M27" i="32"/>
  <c r="AC27" i="32" s="1"/>
  <c r="L27" i="32"/>
  <c r="AB27" i="32" s="1"/>
  <c r="P27" i="32"/>
  <c r="AF27" i="32" s="1"/>
  <c r="N27" i="32"/>
  <c r="AD27" i="32" s="1"/>
  <c r="O27" i="32"/>
  <c r="AE27" i="32" s="1"/>
  <c r="N30" i="32"/>
  <c r="AD30" i="32" s="1"/>
  <c r="M30" i="32"/>
  <c r="AC30" i="32" s="1"/>
  <c r="L30" i="32"/>
  <c r="AB30" i="32" s="1"/>
  <c r="P30" i="32"/>
  <c r="AF30" i="32" s="1"/>
  <c r="O30" i="32"/>
  <c r="AE30" i="32" s="1"/>
  <c r="P29" i="32"/>
  <c r="AF29" i="32" s="1"/>
  <c r="O29" i="32"/>
  <c r="AE29" i="32" s="1"/>
  <c r="N29" i="32"/>
  <c r="AD29" i="32" s="1"/>
  <c r="M29" i="32"/>
  <c r="AC29" i="32" s="1"/>
  <c r="L29" i="32"/>
  <c r="AB29" i="32" s="1"/>
  <c r="P28" i="32"/>
  <c r="AF28" i="32" s="1"/>
  <c r="O28" i="32"/>
  <c r="AE28" i="32" s="1"/>
  <c r="N28" i="32"/>
  <c r="AD28" i="32" s="1"/>
  <c r="M28" i="32"/>
  <c r="AC28" i="32" s="1"/>
  <c r="L28" i="32"/>
  <c r="AB28" i="32" s="1"/>
  <c r="M24" i="32"/>
  <c r="AC24" i="32" s="1"/>
  <c r="L24" i="32"/>
  <c r="AB24" i="32" s="1"/>
  <c r="O24" i="32"/>
  <c r="AE24" i="32" s="1"/>
  <c r="N24" i="32"/>
  <c r="AD24" i="32" s="1"/>
  <c r="P24" i="32"/>
  <c r="AF24" i="32" s="1"/>
  <c r="P25" i="32"/>
  <c r="AF25" i="32" s="1"/>
  <c r="O25" i="32"/>
  <c r="AE25" i="32" s="1"/>
  <c r="N25" i="32"/>
  <c r="AD25" i="32" s="1"/>
  <c r="M25" i="32"/>
  <c r="AC25" i="32" s="1"/>
  <c r="L25" i="32"/>
  <c r="AB25" i="32" s="1"/>
  <c r="N16" i="32"/>
  <c r="AD16" i="32" s="1"/>
  <c r="M16" i="32"/>
  <c r="AC16" i="32" s="1"/>
  <c r="L16" i="32"/>
  <c r="AB16" i="32" s="1"/>
  <c r="P16" i="32"/>
  <c r="AF16" i="32" s="1"/>
  <c r="O16" i="32"/>
  <c r="AE16" i="32" s="1"/>
  <c r="P22" i="32"/>
  <c r="AF22" i="32" s="1"/>
  <c r="O22" i="32"/>
  <c r="AE22" i="32" s="1"/>
  <c r="N22" i="32"/>
  <c r="AD22" i="32" s="1"/>
  <c r="M22" i="32"/>
  <c r="AC22" i="32" s="1"/>
  <c r="L22" i="32"/>
  <c r="AB22" i="32" s="1"/>
  <c r="P20" i="32"/>
  <c r="AF20" i="32" s="1"/>
  <c r="O20" i="32"/>
  <c r="AE20" i="32" s="1"/>
  <c r="L20" i="32"/>
  <c r="AB20" i="32" s="1"/>
  <c r="N20" i="32"/>
  <c r="AD20" i="32" s="1"/>
  <c r="M20" i="32"/>
  <c r="AC20" i="32" s="1"/>
  <c r="P17" i="32"/>
  <c r="AF17" i="32" s="1"/>
  <c r="O17" i="32"/>
  <c r="AE17" i="32" s="1"/>
  <c r="N17" i="32"/>
  <c r="AD17" i="32" s="1"/>
  <c r="M17" i="32"/>
  <c r="AC17" i="32" s="1"/>
  <c r="L17" i="32"/>
  <c r="AB17" i="32" s="1"/>
  <c r="M21" i="32"/>
  <c r="AC21" i="32" s="1"/>
  <c r="L21" i="32"/>
  <c r="AB21" i="32" s="1"/>
  <c r="P21" i="32"/>
  <c r="AF21" i="32" s="1"/>
  <c r="O21" i="32"/>
  <c r="AE21" i="32" s="1"/>
  <c r="N21" i="32"/>
  <c r="AD21" i="32" s="1"/>
  <c r="AE50" i="32"/>
  <c r="AH50" i="32" s="1"/>
  <c r="R50" i="32"/>
  <c r="AH54" i="32"/>
  <c r="AH57" i="32"/>
  <c r="AH18" i="32"/>
  <c r="AH33" i="32"/>
  <c r="AH19" i="32"/>
  <c r="R18" i="32"/>
  <c r="R54" i="32"/>
  <c r="R57" i="32"/>
  <c r="R19" i="32"/>
  <c r="R33" i="32"/>
  <c r="J23" i="32"/>
  <c r="E79" i="57" l="1"/>
  <c r="E11" i="57" s="1"/>
  <c r="F9" i="47" s="1"/>
  <c r="AC63" i="32"/>
  <c r="AE58" i="32"/>
  <c r="AF63" i="32"/>
  <c r="P63" i="32"/>
  <c r="AH46" i="32"/>
  <c r="AH60" i="32"/>
  <c r="AH62" i="32"/>
  <c r="AB63" i="32"/>
  <c r="AH48" i="32"/>
  <c r="AH61" i="32"/>
  <c r="AH59" i="32"/>
  <c r="AH53" i="32"/>
  <c r="R61" i="32"/>
  <c r="AB58" i="32"/>
  <c r="R62" i="32"/>
  <c r="AF26" i="32"/>
  <c r="AH47" i="32"/>
  <c r="AE63" i="32"/>
  <c r="AH37" i="32"/>
  <c r="R59" i="32"/>
  <c r="AB52" i="32"/>
  <c r="AF58" i="32"/>
  <c r="AH55" i="32"/>
  <c r="R56" i="32"/>
  <c r="R60" i="32"/>
  <c r="R43" i="32"/>
  <c r="AH35" i="32"/>
  <c r="AB26" i="32"/>
  <c r="AH56" i="32"/>
  <c r="AD63" i="32"/>
  <c r="R46" i="32"/>
  <c r="AH42" i="32"/>
  <c r="AF52" i="32"/>
  <c r="N58" i="32"/>
  <c r="R55" i="32"/>
  <c r="AC58" i="32"/>
  <c r="AE26" i="32"/>
  <c r="AH44" i="32"/>
  <c r="R44" i="32"/>
  <c r="R53" i="32"/>
  <c r="AE31" i="32"/>
  <c r="AF39" i="32"/>
  <c r="AF45" i="32"/>
  <c r="AD58" i="32"/>
  <c r="P31" i="32"/>
  <c r="O58" i="32"/>
  <c r="P58" i="32"/>
  <c r="AH36" i="32"/>
  <c r="AE45" i="32"/>
  <c r="AH49" i="32"/>
  <c r="M58" i="32"/>
  <c r="AD45" i="32"/>
  <c r="R48" i="32"/>
  <c r="R42" i="32"/>
  <c r="AH51" i="32"/>
  <c r="AB45" i="32"/>
  <c r="AH41" i="32"/>
  <c r="P52" i="32"/>
  <c r="AC52" i="32"/>
  <c r="AD52" i="32"/>
  <c r="R49" i="32"/>
  <c r="R51" i="32"/>
  <c r="AH43" i="32"/>
  <c r="R47" i="32"/>
  <c r="AH34" i="32"/>
  <c r="AB31" i="32"/>
  <c r="AE39" i="32"/>
  <c r="AH38" i="32"/>
  <c r="AH40" i="32"/>
  <c r="R37" i="32"/>
  <c r="AB39" i="32"/>
  <c r="R40" i="32"/>
  <c r="R36" i="32"/>
  <c r="R41" i="32"/>
  <c r="P45" i="32"/>
  <c r="AC45" i="32"/>
  <c r="AH22" i="32"/>
  <c r="AD31" i="32"/>
  <c r="AH29" i="32"/>
  <c r="AC31" i="32"/>
  <c r="AH32" i="32"/>
  <c r="R22" i="32"/>
  <c r="R35" i="32"/>
  <c r="AH27" i="32"/>
  <c r="AC39" i="32"/>
  <c r="AD39" i="32"/>
  <c r="R38" i="32"/>
  <c r="R34" i="32"/>
  <c r="P39" i="32"/>
  <c r="AH28" i="32"/>
  <c r="AC26" i="32"/>
  <c r="AH30" i="32"/>
  <c r="AF31" i="32"/>
  <c r="R32" i="32"/>
  <c r="AF23" i="32"/>
  <c r="AH24" i="32"/>
  <c r="P26" i="32"/>
  <c r="R29" i="32"/>
  <c r="R30" i="32"/>
  <c r="R28" i="32"/>
  <c r="AH25" i="32"/>
  <c r="R27" i="32"/>
  <c r="R24" i="32"/>
  <c r="AD26" i="32"/>
  <c r="R25" i="32"/>
  <c r="AH21" i="32"/>
  <c r="AC23" i="32"/>
  <c r="R21" i="32"/>
  <c r="P23" i="32"/>
  <c r="AH20" i="32"/>
  <c r="AD23" i="32"/>
  <c r="AE23" i="32"/>
  <c r="R20" i="32"/>
  <c r="R17" i="32"/>
  <c r="R16" i="32"/>
  <c r="AH17" i="32"/>
  <c r="AE52" i="32"/>
  <c r="AB23" i="32"/>
  <c r="AH16" i="32"/>
  <c r="N63" i="32"/>
  <c r="N45" i="32"/>
  <c r="O63" i="32"/>
  <c r="M63" i="32"/>
  <c r="L63" i="32"/>
  <c r="N31" i="32"/>
  <c r="N26" i="32"/>
  <c r="L58" i="32"/>
  <c r="M52" i="32"/>
  <c r="N52" i="32"/>
  <c r="L52" i="32"/>
  <c r="O26" i="32"/>
  <c r="O52" i="32"/>
  <c r="L45" i="32"/>
  <c r="M45" i="32"/>
  <c r="O45" i="32"/>
  <c r="M39" i="32"/>
  <c r="N39" i="32"/>
  <c r="O39" i="32"/>
  <c r="L39" i="32"/>
  <c r="O31" i="32"/>
  <c r="M23" i="32"/>
  <c r="M26" i="32"/>
  <c r="L31" i="32"/>
  <c r="M31" i="32"/>
  <c r="L26" i="32"/>
  <c r="N23" i="32"/>
  <c r="O23" i="32"/>
  <c r="L23" i="32"/>
  <c r="D80" i="57" a="1"/>
  <c r="D80" i="57" l="1"/>
  <c r="AH63" i="32"/>
  <c r="AH58" i="32"/>
  <c r="R58" i="32"/>
  <c r="AH52" i="32"/>
  <c r="AH45" i="32"/>
  <c r="AH26" i="32"/>
  <c r="AH39" i="32"/>
  <c r="AH31" i="32"/>
  <c r="AH23" i="32"/>
  <c r="R31" i="32"/>
  <c r="R39" i="32"/>
  <c r="R63" i="32"/>
  <c r="R45" i="32"/>
  <c r="R52" i="32"/>
  <c r="R23" i="32"/>
  <c r="R26" i="32"/>
  <c r="E80" i="57" l="1"/>
  <c r="G12" i="32"/>
  <c r="H12" i="32"/>
  <c r="F12" i="32"/>
  <c r="E12" i="32"/>
  <c r="D81" i="57" a="1"/>
  <c r="D81" i="57" l="1"/>
  <c r="F13" i="32"/>
  <c r="F14" i="32" s="1"/>
  <c r="F65" i="32" s="1"/>
  <c r="G13" i="32"/>
  <c r="G14" i="32" s="1"/>
  <c r="G65" i="32" s="1"/>
  <c r="J12" i="32"/>
  <c r="P12" i="32" s="1"/>
  <c r="AF12" i="32" s="1"/>
  <c r="H13" i="32"/>
  <c r="H14" i="32" s="1"/>
  <c r="H65" i="32" s="1"/>
  <c r="E13" i="32"/>
  <c r="E81" i="57" l="1"/>
  <c r="O12" i="32"/>
  <c r="AE12" i="32" s="1"/>
  <c r="N12" i="32"/>
  <c r="AD12" i="32" s="1"/>
  <c r="L12" i="32"/>
  <c r="AB12" i="32" s="1"/>
  <c r="J13" i="32"/>
  <c r="P13" i="32" s="1"/>
  <c r="M12" i="32"/>
  <c r="AC12" i="32" s="1"/>
  <c r="E14" i="32"/>
  <c r="E65" i="32" s="1"/>
  <c r="J65" i="32" s="1"/>
  <c r="D82" i="57" a="1"/>
  <c r="D82" i="57" l="1"/>
  <c r="L13" i="32"/>
  <c r="AB13" i="32" s="1"/>
  <c r="AB14" i="32" s="1"/>
  <c r="AB65" i="32" s="1"/>
  <c r="AB67" i="32" s="1"/>
  <c r="AH12" i="32"/>
  <c r="M13" i="32"/>
  <c r="AC13" i="32" s="1"/>
  <c r="AC14" i="32" s="1"/>
  <c r="AC65" i="32" s="1"/>
  <c r="AC67" i="32" s="1"/>
  <c r="AC69" i="32" s="1"/>
  <c r="E67" i="32"/>
  <c r="E69" i="32" s="1"/>
  <c r="F67" i="32"/>
  <c r="F69" i="32" s="1"/>
  <c r="G67" i="32"/>
  <c r="G69" i="32" s="1"/>
  <c r="J14" i="32"/>
  <c r="H67" i="32"/>
  <c r="H69" i="32" s="1"/>
  <c r="O13" i="32"/>
  <c r="O14" i="32" s="1"/>
  <c r="O65" i="32" s="1"/>
  <c r="O67" i="32" s="1"/>
  <c r="O69" i="32" s="1"/>
  <c r="R12" i="32"/>
  <c r="N13" i="32"/>
  <c r="AD13" i="32" s="1"/>
  <c r="AD14" i="32" s="1"/>
  <c r="AD65" i="32" s="1"/>
  <c r="AD67" i="32" s="1"/>
  <c r="AD69" i="32" s="1"/>
  <c r="AF13" i="32"/>
  <c r="AF14" i="32" s="1"/>
  <c r="P14" i="32"/>
  <c r="P65" i="32" s="1"/>
  <c r="P67" i="32" s="1"/>
  <c r="P69" i="32" s="1"/>
  <c r="E82" i="57" l="1"/>
  <c r="M14" i="32"/>
  <c r="M65" i="32" s="1"/>
  <c r="M67" i="32" s="1"/>
  <c r="M69" i="32" s="1"/>
  <c r="L14" i="32"/>
  <c r="L65" i="32" s="1"/>
  <c r="N14" i="32"/>
  <c r="N65" i="32" s="1"/>
  <c r="N67" i="32" s="1"/>
  <c r="N69" i="32" s="1"/>
  <c r="J67" i="32"/>
  <c r="J69" i="32" s="1"/>
  <c r="AE13" i="32"/>
  <c r="AE14" i="32" s="1"/>
  <c r="AE65" i="32" s="1"/>
  <c r="R13" i="32"/>
  <c r="AF65" i="32"/>
  <c r="AF67" i="32" s="1"/>
  <c r="AF69" i="32" s="1"/>
  <c r="AB69" i="32"/>
  <c r="D83" i="57" a="1"/>
  <c r="D83" i="57" l="1"/>
  <c r="R14" i="32"/>
  <c r="R65" i="32"/>
  <c r="AH14" i="32"/>
  <c r="AH13" i="32"/>
  <c r="AH65" i="32"/>
  <c r="AE67" i="32"/>
  <c r="L67" i="32"/>
  <c r="R67" i="32" s="1"/>
  <c r="E83" i="57" l="1"/>
  <c r="AE69" i="32"/>
  <c r="AH67" i="32"/>
  <c r="AH69" i="32" s="1"/>
  <c r="L69" i="32"/>
  <c r="R69" i="32" s="1"/>
  <c r="D84" i="57" a="1"/>
  <c r="D84" i="57" l="1"/>
  <c r="E84" i="57" l="1"/>
  <c r="D85" i="57" a="1"/>
  <c r="D85" i="57" l="1"/>
  <c r="E85" i="57" l="1"/>
  <c r="D86" i="57" a="1"/>
  <c r="D86" i="57" l="1"/>
  <c r="E86" i="57" l="1"/>
  <c r="D87" i="57" a="1"/>
  <c r="D87" i="57" l="1"/>
  <c r="E87" i="57" l="1"/>
  <c r="D88" i="57" a="1"/>
  <c r="D88" i="57" l="1"/>
  <c r="E88" i="57" l="1"/>
  <c r="D89" i="57" a="1"/>
  <c r="D89" i="57" l="1"/>
  <c r="E89" i="57" l="1"/>
  <c r="D90" i="57" a="1"/>
  <c r="D90" i="57" l="1"/>
  <c r="E90" i="57" l="1"/>
  <c r="D91" i="57" a="1"/>
  <c r="D91" i="57" l="1"/>
  <c r="E91" i="57" s="1"/>
  <c r="F11" i="57" s="1"/>
  <c r="G9" i="4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Anthony DePietro</author>
  </authors>
  <commentList>
    <comment ref="C10" authorId="0" shapeId="0" xr:uid="{9BFD3B5C-9719-431F-BD17-9D10B230B5E0}">
      <text>
        <r>
          <rPr>
            <sz val="9"/>
            <color indexed="81"/>
            <rFont val="Tahoma"/>
            <family val="2"/>
          </rPr>
          <t xml:space="preserve">
Annual Fringe Rate (applied to Annual Base salary to cover cost of Health, Dental, 401K, Tuition reimbursement, …
*ask your finance/accounting team for this factor</t>
        </r>
      </text>
    </comment>
    <comment ref="C11" authorId="0" shapeId="0" xr:uid="{3E912106-C4BA-4E60-9CC4-2F307EFA8FC5}">
      <text>
        <r>
          <rPr>
            <sz val="9"/>
            <color indexed="81"/>
            <rFont val="Tahoma"/>
            <family val="2"/>
          </rPr>
          <t xml:space="preserve">
Cost of Living adjustment to Salary expense, applied to program year 2 and beyond
*ask your finance/accounting team for this factor</t>
        </r>
      </text>
    </comment>
    <comment ref="C12" authorId="0" shapeId="0" xr:uid="{0D4B680B-C4E1-491E-BE5E-6F904F493570}">
      <text>
        <r>
          <rPr>
            <sz val="9"/>
            <color indexed="81"/>
            <rFont val="Tahoma"/>
            <family val="2"/>
          </rPr>
          <t xml:space="preserve">
Rate applied to all cost in the worksheet, this load factor is to cover overhead cost of the company, i.e., rent, utilities, finance/accounting, human resources, …
*ask your finance/accounting team for this factor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Anthony DePietro</author>
  </authors>
  <commentList>
    <comment ref="C10" authorId="0" shapeId="0" xr:uid="{5DA0C244-38BB-4011-BA1A-F67D0D405EF7}">
      <text>
        <r>
          <rPr>
            <sz val="9"/>
            <color indexed="81"/>
            <rFont val="Tahoma"/>
            <family val="2"/>
          </rPr>
          <t xml:space="preserve">
Annual Fringe Rate (applied to Annual Base salary to cover cost of Health, Dental, 401K, Tuition reimbursement, …
*ask your finance/accounting team for this factor</t>
        </r>
      </text>
    </comment>
    <comment ref="C11" authorId="0" shapeId="0" xr:uid="{BC851479-1EC9-43F6-9C3C-D15BD8C89BC5}">
      <text>
        <r>
          <rPr>
            <sz val="9"/>
            <color indexed="81"/>
            <rFont val="Tahoma"/>
            <family val="2"/>
          </rPr>
          <t xml:space="preserve">
Cost of Living adjustment to Salary expense, applied to program year 2 and beyond
*ask your finance/accounting team for this factor</t>
        </r>
      </text>
    </comment>
    <comment ref="C12" authorId="0" shapeId="0" xr:uid="{06D07D06-A5D8-4D91-BB13-9FC5F6B19DCB}">
      <text>
        <r>
          <rPr>
            <sz val="9"/>
            <color indexed="81"/>
            <rFont val="Tahoma"/>
            <family val="2"/>
          </rPr>
          <t xml:space="preserve">
Rate applied to all cost in the worksheet, this load factor is to cover overhead cost of the company, i.e., rent, utilities, finance/accounting, human resources, …
*ask your finance/accounting team for this factor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tc={C78853F1-A33A-473A-80B5-EDCFF380A798}</author>
    <author>tc={4A691EAB-9C38-4957-B11F-E3ABF60403F9}</author>
    <author>tc={37141A9E-D423-4970-9A38-C48CBC3FA23A}</author>
  </authors>
  <commentList>
    <comment ref="B23" authorId="0" shapeId="0" xr:uid="{C78853F1-A33A-473A-80B5-EDCFF380A798}">
      <text>
        <t>[Threaded comment]
Your version of Excel allows you to read this threaded comment; however, any edits to it will get removed if the file is opened in a newer version of Excel. Learn more: https://go.microsoft.com/fwlink/?linkid=870924
Comment:
    Let's put this section ("Other Community Supports"  beneath the Medically Tailored Meals.</t>
      </text>
    </comment>
    <comment ref="B49" authorId="1" shapeId="0" xr:uid="{4A691EAB-9C38-4957-B11F-E3ABF60403F9}">
      <text>
        <t>[Threaded comment]
Your version of Excel allows you to read this threaded comment; however, any edits to it will get removed if the file is opened in a newer version of Excel. Learn more: https://go.microsoft.com/fwlink/?linkid=870924
Comment:
    Let's put this section ("Other Community Supports"  beneath the Medically Tailored Meals.</t>
      </text>
    </comment>
    <comment ref="B74" authorId="2" shapeId="0" xr:uid="{37141A9E-D423-4970-9A38-C48CBC3FA23A}">
      <text>
        <t>[Threaded comment]
Your version of Excel allows you to read this threaded comment; however, any edits to it will get removed if the file is opened in a newer version of Excel. Learn more: https://go.microsoft.com/fwlink/?linkid=870924
Comment:
    Let's put this section ("Other Community Supports"  beneath the Medically Tailored Meals.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<sst xmlns="http://schemas.openxmlformats.org/spreadsheetml/2006/main" count="849" uniqueCount="264">
  <si>
    <t>:Program Name</t>
  </si>
  <si>
    <t>**DATA IN THIS TAB ARE POPULATED BASED ON INFORMATION ENTERED IN REVENUE &amp; EXPENSE PLANNING TABS**</t>
  </si>
  <si>
    <t>Summary P&amp;L</t>
  </si>
  <si>
    <t>Year 1</t>
  </si>
  <si>
    <t>Year 2</t>
  </si>
  <si>
    <t>Year 3</t>
  </si>
  <si>
    <t xml:space="preserve">Total Program </t>
  </si>
  <si>
    <t>Revenue:</t>
  </si>
  <si>
    <t>Total ECM Revenue</t>
  </si>
  <si>
    <t>Community Support Revenue</t>
  </si>
  <si>
    <t xml:space="preserve">One-time Variable Revenue </t>
  </si>
  <si>
    <t>Total Revenue</t>
  </si>
  <si>
    <t>Total Program Direct Cost</t>
  </si>
  <si>
    <t>Program Gross Margin</t>
  </si>
  <si>
    <t>Indirect Cost</t>
  </si>
  <si>
    <t>Total Program Cost</t>
  </si>
  <si>
    <t xml:space="preserve">Net Income </t>
  </si>
  <si>
    <t>(Total revenue - total program cost)</t>
  </si>
  <si>
    <t>Profit Margin</t>
  </si>
  <si>
    <t>(Net Income/Total Revenue)</t>
  </si>
  <si>
    <t>ECM P&amp;L</t>
  </si>
  <si>
    <t xml:space="preserve">ECM One-time Variable Revenue </t>
  </si>
  <si>
    <t>Expense:</t>
  </si>
  <si>
    <t>Salary</t>
  </si>
  <si>
    <t>Fringe</t>
  </si>
  <si>
    <t>Total Compensation</t>
  </si>
  <si>
    <t>Project Direct Variable Costs</t>
  </si>
  <si>
    <t>Project Direct Fixed Costs</t>
  </si>
  <si>
    <t>Community Support P&amp;L</t>
  </si>
  <si>
    <t>Housing Transition/Navigation</t>
  </si>
  <si>
    <t>Housing Tenancy/Sustaining Services</t>
  </si>
  <si>
    <t xml:space="preserve">Medically Tailored Meals </t>
  </si>
  <si>
    <t>Other Community Support</t>
  </si>
  <si>
    <t>Total Community Support Revenue</t>
  </si>
  <si>
    <t>Reimbursable - Payment</t>
  </si>
  <si>
    <t xml:space="preserve">Reimbursable Expense </t>
  </si>
  <si>
    <t>Yellow Fields = Input (edit these fields)</t>
  </si>
  <si>
    <t>White Fields = Output (DON'T EDIT THESE FIELDS)</t>
  </si>
  <si>
    <t>Engagement</t>
  </si>
  <si>
    <t>Member Months:</t>
  </si>
  <si>
    <t>ECM Panel Planning</t>
  </si>
  <si>
    <t>Element</t>
  </si>
  <si>
    <t>Amount</t>
  </si>
  <si>
    <t>Unit</t>
  </si>
  <si>
    <t>Notes</t>
  </si>
  <si>
    <t>Target panel size</t>
  </si>
  <si>
    <t>patients</t>
  </si>
  <si>
    <t xml:space="preserve">This should be within the range provided by the MCO for each FTE. </t>
  </si>
  <si>
    <t>Average monthly enrollment</t>
  </si>
  <si>
    <t>On average, how many people do you anticipate enrolling each month? This can be estimated using the table below.</t>
  </si>
  <si>
    <t>Time to hire and onboard</t>
  </si>
  <si>
    <t>months</t>
  </si>
  <si>
    <t>Length of time until enrollment beings. Relevant only if this budget period starts before an LCM is in place. If not relavant, input 0.</t>
  </si>
  <si>
    <t>Average duration in program</t>
  </si>
  <si>
    <t>This is difficult to estimate and shouldn't be longer than the member is approved for services. Ask MCO if there is data you can use.</t>
  </si>
  <si>
    <t>OPTIONAL::::: The below table can be used to estimate 'Total monthly enrollment'</t>
  </si>
  <si>
    <t>ECM Engagement Planning</t>
  </si>
  <si>
    <t>Engagements:</t>
  </si>
  <si>
    <t>Expected monthly enrollment:</t>
  </si>
  <si>
    <t>Source of Patient Identification</t>
  </si>
  <si>
    <t>Average Monthly Utilization (unique and eligible members)</t>
  </si>
  <si>
    <t>Engagement Rate (% of Eligibile Members)</t>
  </si>
  <si>
    <t>Successful Enagements ( MCP criteria)</t>
  </si>
  <si>
    <t>Conversion Rate (% of successsful engagements)</t>
  </si>
  <si>
    <t>Expected ECM enrollment</t>
  </si>
  <si>
    <t>Internal Programs</t>
  </si>
  <si>
    <t>Partner Referrals</t>
  </si>
  <si>
    <t>MIF Outreach</t>
  </si>
  <si>
    <t>Month</t>
  </si>
  <si>
    <t>New Patients</t>
  </si>
  <si>
    <t>Potential panel size</t>
  </si>
  <si>
    <t>Panel size</t>
  </si>
  <si>
    <t>ECM Net Income</t>
  </si>
  <si>
    <t>Total</t>
  </si>
  <si>
    <t>Yellow Fields = Input</t>
  </si>
  <si>
    <t xml:space="preserve">PROGRAM EXPENSES </t>
  </si>
  <si>
    <r>
      <t xml:space="preserve">:% Fringe Rate </t>
    </r>
    <r>
      <rPr>
        <b/>
        <sz val="9"/>
        <color rgb="FFFF0000"/>
        <rFont val="Calibri"/>
        <family val="2"/>
        <scheme val="minor"/>
      </rPr>
      <t>(Rate is to calculate employee benefits that the employer pays.  i.e., health insurance, dental, eye, taxes, 401K,…)</t>
    </r>
  </si>
  <si>
    <r>
      <t xml:space="preserve">: % Cost of Living Adjustment (COLA) </t>
    </r>
    <r>
      <rPr>
        <b/>
        <i/>
        <sz val="8"/>
        <color theme="1"/>
        <rFont val="Calibri"/>
        <family val="2"/>
        <scheme val="minor"/>
      </rPr>
      <t>applied to year 2 and year 3</t>
    </r>
    <r>
      <rPr>
        <b/>
        <sz val="9"/>
        <color theme="1"/>
        <rFont val="Calibri"/>
        <family val="2"/>
        <scheme val="minor"/>
      </rPr>
      <t>. *ask your finance/accounting team for this factor</t>
    </r>
  </si>
  <si>
    <t>: % Indirect Rate -  Indirect Rate Based on Total Direct Costs - i.e.: Indirect costs include costs which are frequently referred to as overhead expenses (for example, rent and utilities) and general and administrative expenses (for example, officers' salaries, accounting department costs and personnel department costs).</t>
  </si>
  <si>
    <t xml:space="preserve">PERSONNEL </t>
  </si>
  <si>
    <t xml:space="preserve">Staffing </t>
  </si>
  <si>
    <t xml:space="preserve">Job Title/Postion </t>
  </si>
  <si>
    <t>Annual Salary</t>
  </si>
  <si>
    <t>Program
 FTE</t>
  </si>
  <si>
    <t>Yr 1 Salary</t>
  </si>
  <si>
    <t>Hourly Rate</t>
  </si>
  <si>
    <t>Project FTE
%</t>
  </si>
  <si>
    <t>Hours</t>
  </si>
  <si>
    <t>Salary Cost</t>
  </si>
  <si>
    <t>Fringe Rate</t>
  </si>
  <si>
    <t>A</t>
  </si>
  <si>
    <t>B</t>
  </si>
  <si>
    <t>C</t>
  </si>
  <si>
    <t>D</t>
  </si>
  <si>
    <t>Program Budget</t>
  </si>
  <si>
    <t>Include in Indirect Calculation</t>
  </si>
  <si>
    <t>Yes</t>
  </si>
  <si>
    <t>Compensation:</t>
  </si>
  <si>
    <t>Salary Expense</t>
  </si>
  <si>
    <t>Program Expenses:</t>
  </si>
  <si>
    <t>Contractor Services:</t>
  </si>
  <si>
    <t xml:space="preserve">Contracted Services </t>
  </si>
  <si>
    <t>Contracted Clinical Specialist Services</t>
  </si>
  <si>
    <t>Contracted Community Services</t>
  </si>
  <si>
    <t xml:space="preserve">Temporary Staff </t>
  </si>
  <si>
    <t>Legal Services</t>
  </si>
  <si>
    <t>[insert other expenses as needed]</t>
  </si>
  <si>
    <t>Patient Expense:</t>
  </si>
  <si>
    <t>Patient Cost - Client Supplies</t>
  </si>
  <si>
    <t>Patient - Transportation</t>
  </si>
  <si>
    <t>Staff Development:</t>
  </si>
  <si>
    <t>Staff Training</t>
  </si>
  <si>
    <t>Dues, Books &amp; Subscriptions</t>
  </si>
  <si>
    <t>Licenses and Certifications</t>
  </si>
  <si>
    <t>Travel</t>
  </si>
  <si>
    <t>Travel - Lodging</t>
  </si>
  <si>
    <t>Travel - Mileage/Parking</t>
  </si>
  <si>
    <t>Travel - Transportation</t>
  </si>
  <si>
    <t>Travel - Meals</t>
  </si>
  <si>
    <t>Meeting:</t>
  </si>
  <si>
    <t>Food &amp; Catering</t>
  </si>
  <si>
    <t>Meetings Expense</t>
  </si>
  <si>
    <t>Honorarium</t>
  </si>
  <si>
    <t>Office Expense:</t>
  </si>
  <si>
    <t>Office Expense</t>
  </si>
  <si>
    <t>Office Supplies</t>
  </si>
  <si>
    <t>Furniture Expense</t>
  </si>
  <si>
    <t>Other Direct Expense:</t>
  </si>
  <si>
    <t>Media/Public Relations</t>
  </si>
  <si>
    <t>Uniforms</t>
  </si>
  <si>
    <t>Video/Photo/Audio</t>
  </si>
  <si>
    <t>Telephone/Internet Charges</t>
  </si>
  <si>
    <t>Other Direct Expenses</t>
  </si>
  <si>
    <t>Other Expenses:</t>
  </si>
  <si>
    <t>Software/Equip/Maint:</t>
  </si>
  <si>
    <t>Software Costs</t>
  </si>
  <si>
    <t>Equipment Expense</t>
  </si>
  <si>
    <t>Equipment Rental</t>
  </si>
  <si>
    <t>Program Variable Cost</t>
  </si>
  <si>
    <t>Admin/Operational Costs:</t>
  </si>
  <si>
    <t xml:space="preserve">Facility Cost </t>
  </si>
  <si>
    <t>Technology &amp; IT</t>
  </si>
  <si>
    <t xml:space="preserve">Insurance </t>
  </si>
  <si>
    <t>Management and Oversight</t>
  </si>
  <si>
    <t>Staff Training and Development:</t>
  </si>
  <si>
    <t>Communications/Marketing:</t>
  </si>
  <si>
    <t>Furniture:</t>
  </si>
  <si>
    <t>Fixed Program Direct Cost</t>
  </si>
  <si>
    <t>Total Cost</t>
  </si>
  <si>
    <t>Output from ECM Engagement</t>
  </si>
  <si>
    <t>Member Months</t>
  </si>
  <si>
    <t>Enhanced Care Management Rate</t>
  </si>
  <si>
    <t>Target panel</t>
  </si>
  <si>
    <t>PMPM Rate</t>
  </si>
  <si>
    <t>Yr 1</t>
  </si>
  <si>
    <t>Use Simple Calculator</t>
  </si>
  <si>
    <r>
      <t xml:space="preserve">Single ECM Rate
</t>
    </r>
    <r>
      <rPr>
        <i/>
        <sz val="11"/>
        <color theme="1"/>
        <rFont val="Calibri"/>
        <family val="2"/>
        <scheme val="minor"/>
      </rPr>
      <t xml:space="preserve">DHCS Recommended Range: $324 - $449 (mid-point=$386). Paid per member per month (PMPM). </t>
    </r>
  </si>
  <si>
    <t>Plan-Specific Information - Managed Care Plan Name</t>
  </si>
  <si>
    <t>Total ECM Rate Revenue</t>
  </si>
  <si>
    <t>Encounter Rate</t>
  </si>
  <si>
    <t>Encounters</t>
  </si>
  <si>
    <t xml:space="preserve">MCP Oureach/Incentive Payment </t>
  </si>
  <si>
    <t>Volume
(members)</t>
  </si>
  <si>
    <t>Total Outreach/Incentive Revenue</t>
  </si>
  <si>
    <t>Year 1 ECM Rate &amp; Outreach/Incentive Revenue</t>
  </si>
  <si>
    <t>Yr 2</t>
  </si>
  <si>
    <t>Year 2 ECM Rate &amp; Outreach/Incentive Revenue</t>
  </si>
  <si>
    <t>Yr 3</t>
  </si>
  <si>
    <t>Year 3 ECM Rate &amp; Outreach/Incentive Revenue</t>
  </si>
  <si>
    <t>ECM One-time Variable Revenue (per year)</t>
  </si>
  <si>
    <r>
      <rPr>
        <b/>
        <sz val="11"/>
        <rFont val="Calibri"/>
        <family val="2"/>
        <scheme val="minor"/>
      </rPr>
      <t>Incentive Payment Program:</t>
    </r>
    <r>
      <rPr>
        <sz val="11"/>
        <rFont val="Calibri"/>
        <family val="2"/>
        <scheme val="minor"/>
      </rPr>
      <t xml:space="preserve"> 
</t>
    </r>
    <r>
      <rPr>
        <i/>
        <sz val="11"/>
        <rFont val="Calibri"/>
        <family val="2"/>
        <scheme val="minor"/>
      </rPr>
      <t>MCP-administered funding available to support contracted providers. Available at the discretion of the MCP.</t>
    </r>
  </si>
  <si>
    <r>
      <rPr>
        <b/>
        <sz val="11"/>
        <rFont val="Calibri"/>
        <family val="2"/>
        <scheme val="minor"/>
      </rPr>
      <t xml:space="preserve">Other MCP administered incentive programs: </t>
    </r>
    <r>
      <rPr>
        <sz val="11"/>
        <rFont val="Calibri"/>
        <family val="2"/>
        <scheme val="minor"/>
      </rPr>
      <t xml:space="preserve">
</t>
    </r>
    <r>
      <rPr>
        <i/>
        <sz val="11"/>
        <rFont val="Calibri"/>
        <family val="2"/>
        <scheme val="minor"/>
      </rPr>
      <t xml:space="preserve">Administered at the discretion of the MCP.  Can include monthly or one-time payments associated with meeting quality metrics.  Payments and structure vary across MCPs.  </t>
    </r>
  </si>
  <si>
    <r>
      <rPr>
        <b/>
        <sz val="11"/>
        <rFont val="Calibri"/>
        <family val="2"/>
        <scheme val="minor"/>
      </rPr>
      <t xml:space="preserve">PATH Capacity and Infrastructure Transition, Expansion and Development (CITED): </t>
    </r>
    <r>
      <rPr>
        <sz val="11"/>
        <rFont val="Calibri"/>
        <family val="2"/>
        <scheme val="minor"/>
      </rPr>
      <t xml:space="preserve">
</t>
    </r>
    <r>
      <rPr>
        <i/>
        <sz val="11"/>
        <rFont val="Calibri"/>
        <family val="2"/>
        <scheme val="minor"/>
      </rPr>
      <t>DHCS grant providing funding needed by the applicant to support capacity and infrastructure necessary (e.g., staffing, IT systems, etc.) to deliver ECM and Community Supports services. CITED is generally one-time funding.</t>
    </r>
  </si>
  <si>
    <r>
      <rPr>
        <b/>
        <sz val="11"/>
        <rFont val="Calibri"/>
        <family val="2"/>
        <scheme val="minor"/>
      </rPr>
      <t xml:space="preserve">In-kind Support: </t>
    </r>
    <r>
      <rPr>
        <sz val="11"/>
        <rFont val="Calibri"/>
        <family val="2"/>
        <scheme val="minor"/>
      </rPr>
      <t xml:space="preserve"> 
</t>
    </r>
    <r>
      <rPr>
        <i/>
        <sz val="11"/>
        <rFont val="Calibri"/>
        <family val="2"/>
        <scheme val="minor"/>
      </rPr>
      <t xml:space="preserve">Value of goods and services received as in-kind support or covered through other funding sources. </t>
    </r>
  </si>
  <si>
    <t>Data Sharing Agreement( DSA ) Signatory Grants</t>
  </si>
  <si>
    <t>JI Capacity Funding</t>
  </si>
  <si>
    <t>Philanthropic grants to offset program development costs</t>
  </si>
  <si>
    <t>HHIP funds</t>
  </si>
  <si>
    <t>Other (specify)</t>
  </si>
  <si>
    <t xml:space="preserve">Total One-time Variable Revenue </t>
  </si>
  <si>
    <t xml:space="preserve">Grand Total Revenue </t>
  </si>
  <si>
    <t>TOTAL COST: $603*33patients*12</t>
  </si>
  <si>
    <r>
      <rPr>
        <sz val="7"/>
        <color rgb="FF000000"/>
        <rFont val="Times New Roman"/>
        <family val="1"/>
      </rPr>
      <t xml:space="preserve"> </t>
    </r>
    <r>
      <rPr>
        <b/>
        <sz val="11"/>
        <color rgb="FF000000"/>
        <rFont val="Calibri"/>
        <family val="2"/>
      </rPr>
      <t xml:space="preserve">Case Load </t>
    </r>
    <r>
      <rPr>
        <sz val="11"/>
        <color rgb="FF000000"/>
        <rFont val="Calibri"/>
        <family val="2"/>
      </rPr>
      <t>(Volume)</t>
    </r>
    <r>
      <rPr>
        <b/>
        <sz val="11"/>
        <color rgb="FF000000"/>
        <rFont val="Calibri"/>
        <family val="2"/>
      </rPr>
      <t xml:space="preserve"> </t>
    </r>
    <r>
      <rPr>
        <sz val="11"/>
        <color rgb="FF000000"/>
        <rFont val="Calibri"/>
        <family val="2"/>
      </rPr>
      <t xml:space="preserve">: Typical ECM caseload the organization reasonably expects  </t>
    </r>
  </si>
  <si>
    <t>Community Support Services</t>
  </si>
  <si>
    <t>Housing Tenancy/Sustaining Services &amp; Housing Deposits</t>
  </si>
  <si>
    <t>DHCS Recommended Rate Range and or MCP-specific Rate</t>
  </si>
  <si>
    <t>Generic</t>
  </si>
  <si>
    <t>Override</t>
  </si>
  <si>
    <t>Volume 
(members)</t>
  </si>
  <si>
    <t>Quantity</t>
  </si>
  <si>
    <t>Quantity
Type</t>
  </si>
  <si>
    <r>
      <t xml:space="preserve">Housing Deposits </t>
    </r>
    <r>
      <rPr>
        <b/>
        <sz val="11"/>
        <color rgb="FFFF0000"/>
        <rFont val="Calibri"/>
        <family val="2"/>
        <scheme val="minor"/>
      </rPr>
      <t>(Reimbursement)</t>
    </r>
  </si>
  <si>
    <t>$5000 maximum (recommended max)</t>
  </si>
  <si>
    <t>Supported housing per diem DHCS range: $324 - 449 paid as PMPM​</t>
  </si>
  <si>
    <t>Month(s)</t>
  </si>
  <si>
    <t xml:space="preserve">Comprehensive Community Support services $386 PMPM </t>
  </si>
  <si>
    <t>DHCS Range: $413-475 PMPM</t>
  </si>
  <si>
    <r>
      <t>Medically Tailored Meals (</t>
    </r>
    <r>
      <rPr>
        <i/>
        <sz val="11"/>
        <color theme="0"/>
        <rFont val="Calibri"/>
        <family val="2"/>
        <scheme val="minor"/>
      </rPr>
      <t>Maximum duration of 12 weeks</t>
    </r>
    <r>
      <rPr>
        <b/>
        <sz val="11"/>
        <color theme="0"/>
        <rFont val="Calibri"/>
        <family val="2"/>
        <scheme val="minor"/>
      </rPr>
      <t xml:space="preserve">) </t>
    </r>
  </si>
  <si>
    <t>Select</t>
  </si>
  <si>
    <t>Daily Meal DHCS Range: $7-12/meal Max of 3 meals/day OR</t>
  </si>
  <si>
    <t>Day(s)</t>
  </si>
  <si>
    <t>Weekly Meal Range: $52-81 (mid=$66) per weekly grocery box</t>
  </si>
  <si>
    <t>Week(s)</t>
  </si>
  <si>
    <t xml:space="preserve">Weekly: USDA Food Box = $58.40/week + $7.5 delivery/week  </t>
  </si>
  <si>
    <t># of Meals</t>
  </si>
  <si>
    <t xml:space="preserve">DHCS Range: $33-49 per nutritional counseling/assessment ( one assessment allowed per 12 week duration).   </t>
  </si>
  <si>
    <t>Per Event</t>
  </si>
  <si>
    <t>Other Community Support Service</t>
  </si>
  <si>
    <t xml:space="preserve">Specific Service and Unit of Service </t>
  </si>
  <si>
    <t>Default</t>
  </si>
  <si>
    <t xml:space="preserve">Total Medically Tailored Meals Caseload (members) </t>
  </si>
  <si>
    <r>
      <t>Yr 1</t>
    </r>
    <r>
      <rPr>
        <b/>
        <sz val="16"/>
        <color theme="0"/>
        <rFont val="Calibri"/>
        <family val="2"/>
        <scheme val="minor"/>
      </rPr>
      <t xml:space="preserve"> - </t>
    </r>
    <r>
      <rPr>
        <b/>
        <sz val="11"/>
        <color theme="0"/>
        <rFont val="Calibri"/>
        <family val="2"/>
        <scheme val="minor"/>
      </rPr>
      <t xml:space="preserve"> Community Support Caseload (members):</t>
    </r>
  </si>
  <si>
    <t>Yr 2 - Community Support Caseload (members):</t>
  </si>
  <si>
    <t>Yr 3 - Total Community Support Caseload (members):</t>
  </si>
  <si>
    <t>One-time Variable Revenue (per year)</t>
  </si>
  <si>
    <t>Type</t>
  </si>
  <si>
    <t>Description</t>
  </si>
  <si>
    <t xml:space="preserve">Incentive Payment Program:  </t>
  </si>
  <si>
    <t>MCP-administered funding available to support contracted providers. Available at the discretion of the MCP.</t>
  </si>
  <si>
    <t>Other MCP administered incentive programs</t>
  </si>
  <si>
    <t xml:space="preserve">Administered at the discretion of the MCP.  Can include monthly or one-time payments associated with meeting quality metrics.  Payments and structure vary across MCPs.  </t>
  </si>
  <si>
    <t>PATH Capacity and Infrastructure Transition, Expansion and Development (CITED):</t>
  </si>
  <si>
    <t xml:space="preserve"> DHCS grant providing funding needed by the applicant to support capacity and infrastructure necessary (e.g., staffing, IT systems, etc.) to deliver ECM and Community Supports services. CITED is generally one-time funding.</t>
  </si>
  <si>
    <t xml:space="preserve">In-kind Support: </t>
  </si>
  <si>
    <t xml:space="preserve"> Value of goods and services received as in-kind support or covered through other funding sources. </t>
  </si>
  <si>
    <t>Total Project Months:</t>
  </si>
  <si>
    <t>Funding Source Name :</t>
  </si>
  <si>
    <t>Check &gt;&gt;&gt;</t>
  </si>
  <si>
    <t>Indirects</t>
  </si>
  <si>
    <t>Annual Project Year Budget</t>
  </si>
  <si>
    <t>Calendar Year Budget</t>
  </si>
  <si>
    <t xml:space="preserve">Actuals </t>
  </si>
  <si>
    <t>Delta</t>
  </si>
  <si>
    <t>Year 4</t>
  </si>
  <si>
    <t>Year 5</t>
  </si>
  <si>
    <t>Mgmt &amp; Contracted Services:</t>
  </si>
  <si>
    <t>Web Development Services</t>
  </si>
  <si>
    <t>IT Consulting Services</t>
  </si>
  <si>
    <t>Enhanced Provider Payments</t>
  </si>
  <si>
    <t>Other Consulting &amp; Management Fees</t>
  </si>
  <si>
    <t>Patient Costs</t>
  </si>
  <si>
    <t>Patient Rent</t>
  </si>
  <si>
    <t>Accreditation Licensing Fees</t>
  </si>
  <si>
    <t>Travel &amp; Meeting:</t>
  </si>
  <si>
    <t>Travel - Mileage</t>
  </si>
  <si>
    <t>Travel - Transportation/Parking</t>
  </si>
  <si>
    <t>Postage &amp; Shipping</t>
  </si>
  <si>
    <t>Printing &amp; Copying</t>
  </si>
  <si>
    <t>Temporary Help</t>
  </si>
  <si>
    <t>Other Expenses</t>
  </si>
  <si>
    <t>Registration Fees</t>
  </si>
  <si>
    <t>7230</t>
  </si>
  <si>
    <t>Speaking Event Reimbursement</t>
  </si>
  <si>
    <t>7252</t>
  </si>
  <si>
    <t>Donations &amp; Contributions</t>
  </si>
  <si>
    <t>7306</t>
  </si>
  <si>
    <t>Miscellaneous Expenses</t>
  </si>
  <si>
    <t>7315</t>
  </si>
  <si>
    <t>PayPal Processing Fee</t>
  </si>
  <si>
    <t>7015</t>
  </si>
  <si>
    <t>Software Costs &amp; Maintenance</t>
  </si>
  <si>
    <t>Equipment Maintenance</t>
  </si>
  <si>
    <t>Total Direct Cost</t>
  </si>
  <si>
    <t>Net Profit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</si>
</sst>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0.0%"/>
    <numFmt numFmtId="167" formatCode="[$-409]mmmm\ d\,\ yyyy;@"/>
    <numFmt numFmtId="168" formatCode="&quot;$&quot;#,##0.00"/>
    <numFmt numFmtId="169" formatCode=";;;"/>
    <numFmt numFmtId="170" formatCode="0.0"/>
  </numFmts>
  <fonts count="63" x14ac:knownFonts="1">
    <font>
      <sz val="11"/>
      <color theme="1"/>
      <name val="Calibri"/>
      <family val="2"/>
      <scheme val="minor"/>
    </font>
    <font>
      <sz val="11"/>
      <color theme="1"/>
      <name val="Calibri"/>
      <family val="2"/>
      <scheme val="minor"/>
    </font>
    <font>
      <b/>
      <sz val="11"/>
      <color theme="1"/>
      <name val="Calibri"/>
      <family val="2"/>
      <scheme val="minor"/>
    </font>
    <font>
      <sz val="8"/>
      <color theme="1"/>
      <name val="Tahoma"/>
      <family val="2"/>
    </font>
    <font>
      <b/>
      <sz val="11"/>
      <color rgb="FFFF0000"/>
      <name val="Calibri"/>
      <family val="2"/>
      <scheme val="minor"/>
    </font>
    <font>
      <sz val="11"/>
      <color rgb="FFFF0000"/>
      <name val="Calibri"/>
      <family val="2"/>
      <scheme val="minor"/>
    </font>
    <font>
      <sz val="9"/>
      <color theme="1"/>
      <name val="Calibri"/>
      <family val="2"/>
      <scheme val="minor"/>
    </font>
    <font>
      <sz val="10"/>
      <color rgb="FF000000"/>
      <name val="Arial"/>
      <family val="2"/>
    </font>
    <font>
      <b/>
      <sz val="11"/>
      <color theme="0"/>
      <name val="Calibri"/>
      <family val="2"/>
      <scheme val="minor"/>
    </font>
    <font>
      <b/>
      <sz val="11"/>
      <name val="Calibri"/>
      <family val="2"/>
      <scheme val="minor"/>
    </font>
    <font>
      <b/>
      <sz val="9"/>
      <color theme="1"/>
      <name val="Calibri"/>
      <family val="2"/>
      <scheme val="minor"/>
    </font>
    <font>
      <sz val="8"/>
      <color theme="1"/>
      <name val="Calibri"/>
      <family val="2"/>
      <scheme val="minor"/>
    </font>
    <font>
      <b/>
      <sz val="10"/>
      <color rgb="FFFF0000"/>
      <name val="Calibri"/>
      <family val="2"/>
      <scheme val="minor"/>
    </font>
    <font>
      <sz val="10"/>
      <color theme="1"/>
      <name val="Calibri"/>
      <family val="2"/>
      <scheme val="minor"/>
    </font>
    <font>
      <sz val="10"/>
      <color rgb="FFFF0000"/>
      <name val="Calibri"/>
      <family val="2"/>
      <scheme val="minor"/>
    </font>
    <font>
      <b/>
      <sz val="10"/>
      <color theme="1"/>
      <name val="Calibri"/>
      <family val="2"/>
      <scheme val="minor"/>
    </font>
    <font>
      <sz val="9"/>
      <color theme="1"/>
      <name val="Arial"/>
      <family val="2"/>
    </font>
    <font>
      <sz val="9"/>
      <color indexed="81"/>
      <name val="Tahoma"/>
      <family val="2"/>
    </font>
    <font>
      <b/>
      <sz val="10"/>
      <color theme="0"/>
      <name val="Calibri"/>
      <family val="2"/>
      <scheme val="minor"/>
    </font>
    <font>
      <sz val="9"/>
      <color rgb="FFFF0000"/>
      <name val="Calibri"/>
      <family val="2"/>
      <scheme val="minor"/>
    </font>
    <font>
      <b/>
      <sz val="9"/>
      <color rgb="FF000000"/>
      <name val="Calibri"/>
      <family val="2"/>
      <scheme val="minor"/>
    </font>
    <font>
      <b/>
      <sz val="9"/>
      <color theme="0"/>
      <name val="Calibri"/>
      <family val="2"/>
      <scheme val="minor"/>
    </font>
    <font>
      <b/>
      <sz val="9"/>
      <color rgb="FFFF0000"/>
      <name val="Calibri"/>
      <family val="2"/>
      <scheme val="minor"/>
    </font>
    <font>
      <sz val="9"/>
      <color theme="0"/>
      <name val="Calibri"/>
      <family val="2"/>
      <scheme val="minor"/>
    </font>
    <font>
      <sz val="9"/>
      <color rgb="FF000000"/>
      <name val="Calibri"/>
      <family val="2"/>
      <scheme val="minor"/>
    </font>
    <font>
      <b/>
      <i/>
      <sz val="8"/>
      <color theme="1"/>
      <name val="Calibri"/>
      <family val="2"/>
      <scheme val="minor"/>
    </font>
    <font>
      <sz val="11"/>
      <color theme="0"/>
      <name val="Calibri"/>
      <family val="2"/>
      <scheme val="minor"/>
    </font>
    <font>
      <b/>
      <sz val="11"/>
      <color rgb="FFFFFFFF"/>
      <name val="Calibri"/>
      <family val="2"/>
      <scheme val="minor"/>
    </font>
    <font>
      <sz val="11"/>
      <name val="Calibri"/>
      <family val="2"/>
      <scheme val="minor"/>
    </font>
    <font>
      <b/>
      <i/>
      <sz val="11"/>
      <name val="Calibri"/>
      <family val="2"/>
      <scheme val="minor"/>
    </font>
    <font>
      <i/>
      <sz val="11"/>
      <color theme="1"/>
      <name val="Calibri"/>
      <family val="2"/>
      <scheme val="minor"/>
    </font>
    <font>
      <b/>
      <sz val="8"/>
      <color theme="0"/>
      <name val="Calibri"/>
      <family val="2"/>
      <scheme val="minor"/>
    </font>
    <font>
      <i/>
      <sz val="11"/>
      <name val="Calibri"/>
      <family val="2"/>
      <scheme val="minor"/>
    </font>
    <font>
      <b/>
      <i/>
      <sz val="11"/>
      <color theme="1"/>
      <name val="Calibri"/>
      <family val="2"/>
      <scheme val="minor"/>
    </font>
    <font>
      <i/>
      <sz val="11"/>
      <color rgb="FF2F5496"/>
      <name val="Calibri Light"/>
      <family val="2"/>
    </font>
    <font>
      <b/>
      <sz val="14"/>
      <color theme="1"/>
      <name val="Calibri"/>
      <family val="2"/>
      <scheme val="minor"/>
    </font>
    <font>
      <b/>
      <sz val="12"/>
      <color theme="1"/>
      <name val="Calibri"/>
      <family val="2"/>
      <scheme val="minor"/>
    </font>
    <font>
      <i/>
      <sz val="9"/>
      <color theme="1" tint="0.499984740745262"/>
      <name val="Calibri"/>
      <family val="2"/>
      <scheme val="minor"/>
    </font>
    <font>
      <b/>
      <sz val="8"/>
      <name val="Calibri"/>
      <family val="2"/>
      <scheme val="minor"/>
    </font>
    <font>
      <i/>
      <sz val="9"/>
      <color theme="1"/>
      <name val="Calibri"/>
      <family val="2"/>
      <scheme val="minor"/>
    </font>
    <font>
      <i/>
      <sz val="11"/>
      <color theme="0"/>
      <name val="Calibri"/>
      <family val="2"/>
      <scheme val="minor"/>
    </font>
    <font>
      <sz val="14"/>
      <color theme="1"/>
      <name val="Calibri"/>
      <family val="2"/>
      <scheme val="minor"/>
    </font>
    <font>
      <i/>
      <sz val="14"/>
      <color theme="1"/>
      <name val="Calibri"/>
      <family val="2"/>
      <scheme val="minor"/>
    </font>
    <font>
      <sz val="7"/>
      <color rgb="FF000000"/>
      <name val="Times New Roman"/>
      <family val="1"/>
    </font>
    <font>
      <sz val="11"/>
      <color rgb="FF000000"/>
      <name val="Calibri"/>
      <family val="2"/>
    </font>
    <font>
      <b/>
      <sz val="11"/>
      <color rgb="FF000000"/>
      <name val="Calibri"/>
      <family val="2"/>
    </font>
    <font>
      <b/>
      <sz val="16"/>
      <color theme="1"/>
      <name val="Calibri"/>
      <family val="2"/>
      <scheme val="minor"/>
    </font>
    <font>
      <b/>
      <sz val="14"/>
      <color theme="0"/>
      <name val="Calibri"/>
      <family val="2"/>
      <scheme val="minor"/>
    </font>
    <font>
      <b/>
      <sz val="16"/>
      <color theme="0"/>
      <name val="Calibri"/>
      <family val="2"/>
      <scheme val="minor"/>
    </font>
    <font>
      <b/>
      <i/>
      <sz val="11"/>
      <color theme="0"/>
      <name val="Calibri"/>
      <family val="2"/>
      <scheme val="minor"/>
    </font>
    <font>
      <sz val="8"/>
      <name val="Calibri"/>
      <family val="2"/>
      <scheme val="minor"/>
    </font>
    <font>
      <sz val="11"/>
      <color theme="1"/>
      <name val="Calibri"/>
      <family val="2"/>
    </font>
    <font>
      <b/>
      <sz val="11"/>
      <color rgb="FFFFFFFF"/>
      <name val="Calibri"/>
      <family val="2"/>
    </font>
    <font>
      <b/>
      <sz val="11"/>
      <color theme="1"/>
      <name val="Calibri"/>
      <family val="2"/>
    </font>
    <font>
      <b/>
      <sz val="11"/>
      <name val="Calibri"/>
      <family val="2"/>
    </font>
    <font>
      <sz val="11"/>
      <name val="Calibri"/>
      <family val="2"/>
    </font>
    <font>
      <sz val="11"/>
      <color rgb="FFFF0000"/>
      <name val="Calibri"/>
      <family val="2"/>
    </font>
    <font>
      <sz val="11"/>
      <color rgb="FF000000"/>
      <name val="Calibri"/>
      <family val="2"/>
      <scheme val="minor"/>
    </font>
    <font>
      <b/>
      <sz val="11"/>
      <color theme="0"/>
      <name val="Calibri"/>
      <family val="2"/>
    </font>
    <font>
      <b/>
      <sz val="14"/>
      <color theme="0"/>
      <name val="Calibri"/>
      <family val="2"/>
    </font>
    <font>
      <b/>
      <sz val="12"/>
      <color rgb="FF000000"/>
      <name val="Calibri"/>
      <family val="2"/>
    </font>
    <font>
      <sz val="12"/>
      <color theme="1"/>
      <name val="Calibri"/>
      <family val="2"/>
      <scheme val="minor"/>
    </font>
    <font>
      <sz val="11"/>
      <color theme="6" tint="-0.499984740745262"/>
      <name val="Calibri"/>
      <family val="2"/>
      <scheme val="minor"/>
    </font>
  </fonts>
  <fills count="2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FFFCC"/>
        <bgColor indexed="64"/>
      </patternFill>
    </fill>
    <fill>
      <patternFill patternType="solid">
        <fgColor theme="0"/>
        <bgColor indexed="64"/>
      </patternFill>
    </fill>
    <fill>
      <patternFill patternType="solid">
        <fgColor rgb="FF407CCA"/>
        <bgColor indexed="64"/>
      </patternFill>
    </fill>
    <fill>
      <patternFill patternType="solid">
        <fgColor theme="1"/>
        <bgColor indexed="64"/>
      </patternFill>
    </fill>
    <fill>
      <patternFill patternType="solid">
        <fgColor rgb="FF293666"/>
        <bgColor indexed="64"/>
      </patternFill>
    </fill>
    <fill>
      <patternFill patternType="solid">
        <fgColor rgb="FFE8AB30"/>
        <bgColor indexed="64"/>
      </patternFill>
    </fill>
    <fill>
      <patternFill patternType="solid">
        <fgColor rgb="FFFFFFFF"/>
        <bgColor indexed="64"/>
      </patternFill>
    </fill>
    <fill>
      <patternFill patternType="solid">
        <fgColor rgb="FF00B050"/>
        <bgColor indexed="64"/>
      </patternFill>
    </fill>
    <fill>
      <patternFill patternType="solid">
        <fgColor rgb="FF162E4E"/>
        <bgColor indexed="64"/>
      </patternFill>
    </fill>
    <fill>
      <patternFill patternType="solid">
        <fgColor theme="2" tint="-0.499984740745262"/>
        <bgColor indexed="64"/>
      </patternFill>
    </fill>
    <fill>
      <patternFill patternType="solid">
        <fgColor theme="0" tint="-0.34998626667073579"/>
        <bgColor indexed="64"/>
      </patternFill>
    </fill>
    <fill>
      <patternFill patternType="solid">
        <fgColor theme="2" tint="-0.249977111117893"/>
        <bgColor indexed="64"/>
      </patternFill>
    </fill>
    <fill>
      <patternFill patternType="solid">
        <fgColor theme="1" tint="0.499984740745262"/>
        <bgColor indexed="64"/>
      </patternFill>
    </fill>
    <fill>
      <patternFill patternType="solid">
        <fgColor theme="3"/>
        <bgColor indexed="64"/>
      </patternFill>
    </fill>
    <fill>
      <patternFill patternType="solid">
        <fgColor rgb="FFCCFF33"/>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2"/>
        <bgColor indexed="64"/>
      </patternFill>
    </fill>
    <fill>
      <patternFill patternType="solid">
        <fgColor theme="6" tint="0.79998168889431442"/>
        <bgColor indexed="64"/>
      </patternFill>
    </fill>
    <fill>
      <patternFill patternType="solid">
        <fgColor rgb="FFFFFFCC"/>
        <bgColor rgb="FF000000"/>
      </patternFill>
    </fill>
    <fill>
      <patternFill patternType="solid">
        <fgColor theme="6" tint="0.39997558519241921"/>
        <bgColor indexed="64"/>
      </patternFill>
    </fill>
    <fill>
      <patternFill patternType="solid">
        <fgColor theme="3"/>
        <bgColor rgb="FF000000"/>
      </patternFill>
    </fill>
    <fill>
      <patternFill patternType="solid">
        <fgColor theme="0" tint="-0.499984740745262"/>
        <bgColor indexed="64"/>
      </patternFill>
    </fill>
  </fills>
  <borders count="90">
    <border>
      <left/>
      <right/>
      <top/>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thin">
        <color indexed="64"/>
      </right>
      <top/>
      <bottom/>
      <diagonal/>
    </border>
    <border>
      <left/>
      <right style="thin">
        <color indexed="64"/>
      </right>
      <top style="thin">
        <color indexed="64"/>
      </top>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bottom style="medium">
        <color indexed="64"/>
      </bottom>
      <diagonal/>
    </border>
    <border>
      <left/>
      <right/>
      <top/>
      <bottom style="thin">
        <color indexed="64"/>
      </bottom>
      <diagonal/>
    </border>
    <border>
      <left style="medium">
        <color rgb="FF4472C4"/>
      </left>
      <right/>
      <top style="medium">
        <color rgb="FF4472C4"/>
      </top>
      <bottom style="medium">
        <color rgb="FF4472C4"/>
      </bottom>
      <diagonal/>
    </border>
    <border>
      <left style="medium">
        <color rgb="FF0070C0"/>
      </left>
      <right style="medium">
        <color rgb="FF0070C0"/>
      </right>
      <top style="medium">
        <color rgb="FF0070C0"/>
      </top>
      <bottom style="medium">
        <color rgb="FF0070C0"/>
      </bottom>
      <diagonal/>
    </border>
    <border>
      <left/>
      <right style="medium">
        <color rgb="FF0070C0"/>
      </right>
      <top style="medium">
        <color rgb="FF0070C0"/>
      </top>
      <bottom style="medium">
        <color rgb="FF0070C0"/>
      </bottom>
      <diagonal/>
    </border>
    <border>
      <left style="medium">
        <color rgb="FF4472C4"/>
      </left>
      <right style="medium">
        <color rgb="FF0070C0"/>
      </right>
      <top style="medium">
        <color rgb="FF4472C4"/>
      </top>
      <bottom/>
      <diagonal/>
    </border>
    <border>
      <left style="medium">
        <color rgb="FF0070C0"/>
      </left>
      <right/>
      <top style="medium">
        <color rgb="FF0070C0"/>
      </top>
      <bottom style="medium">
        <color rgb="FF4472C4"/>
      </bottom>
      <diagonal/>
    </border>
    <border>
      <left style="medium">
        <color rgb="FF4472C4"/>
      </left>
      <right/>
      <top style="medium">
        <color rgb="FF0070C0"/>
      </top>
      <bottom style="medium">
        <color rgb="FF4472C4"/>
      </bottom>
      <diagonal/>
    </border>
    <border>
      <left style="medium">
        <color rgb="FF0070C0"/>
      </left>
      <right style="medium">
        <color rgb="FF0070C0"/>
      </right>
      <top style="medium">
        <color rgb="FF4472C4"/>
      </top>
      <bottom/>
      <diagonal/>
    </border>
    <border>
      <left/>
      <right/>
      <top style="medium">
        <color rgb="FF0070C0"/>
      </top>
      <bottom style="medium">
        <color rgb="FF4472C4"/>
      </bottom>
      <diagonal/>
    </border>
    <border>
      <left style="medium">
        <color rgb="FF407CCA"/>
      </left>
      <right style="medium">
        <color rgb="FF407CCA"/>
      </right>
      <top style="medium">
        <color rgb="FF407CCA"/>
      </top>
      <bottom style="medium">
        <color rgb="FF407CCA"/>
      </bottom>
      <diagonal/>
    </border>
    <border>
      <left/>
      <right style="medium">
        <color rgb="FF407CCA"/>
      </right>
      <top style="medium">
        <color rgb="FF407CCA"/>
      </top>
      <bottom style="medium">
        <color rgb="FF4472C4"/>
      </bottom>
      <diagonal/>
    </border>
    <border>
      <left style="medium">
        <color rgb="FF407CCA"/>
      </left>
      <right/>
      <top style="medium">
        <color rgb="FF4472C4"/>
      </top>
      <bottom/>
      <diagonal/>
    </border>
    <border>
      <left/>
      <right style="medium">
        <color rgb="FF0070C0"/>
      </right>
      <top/>
      <bottom style="medium">
        <color rgb="FF0070C0"/>
      </bottom>
      <diagonal/>
    </border>
    <border>
      <left style="medium">
        <color rgb="FF0070C0"/>
      </left>
      <right style="medium">
        <color rgb="FF0070C0"/>
      </right>
      <top/>
      <bottom style="medium">
        <color rgb="FF0070C0"/>
      </bottom>
      <diagonal/>
    </border>
    <border>
      <left style="medium">
        <color rgb="FF407CCA"/>
      </left>
      <right/>
      <top style="medium">
        <color rgb="FF407CCA"/>
      </top>
      <bottom style="medium">
        <color rgb="FF407CCA"/>
      </bottom>
      <diagonal/>
    </border>
    <border>
      <left/>
      <right/>
      <top style="medium">
        <color rgb="FF407CCA"/>
      </top>
      <bottom style="medium">
        <color rgb="FF407CCA"/>
      </bottom>
      <diagonal/>
    </border>
    <border>
      <left/>
      <right style="medium">
        <color rgb="FF407CCA"/>
      </right>
      <top style="medium">
        <color rgb="FF407CCA"/>
      </top>
      <bottom style="medium">
        <color rgb="FF407CCA"/>
      </bottom>
      <diagonal/>
    </border>
    <border>
      <left/>
      <right/>
      <top style="thin">
        <color rgb="FF407CCA"/>
      </top>
      <bottom style="medium">
        <color rgb="FF407CCA"/>
      </bottom>
      <diagonal/>
    </border>
    <border>
      <left/>
      <right style="medium">
        <color rgb="FF0070C0"/>
      </right>
      <top style="medium">
        <color rgb="FF0070C0"/>
      </top>
      <bottom/>
      <diagonal/>
    </border>
    <border>
      <left style="medium">
        <color rgb="FF0070C0"/>
      </left>
      <right style="medium">
        <color rgb="FF0070C0"/>
      </right>
      <top style="medium">
        <color rgb="FF0070C0"/>
      </top>
      <bottom/>
      <diagonal/>
    </border>
    <border>
      <left style="medium">
        <color rgb="FF0070C0"/>
      </left>
      <right/>
      <top/>
      <bottom style="medium">
        <color rgb="FF0070C0"/>
      </bottom>
      <diagonal/>
    </border>
    <border>
      <left style="medium">
        <color rgb="FF0070C0"/>
      </left>
      <right/>
      <top style="medium">
        <color rgb="FF0070C0"/>
      </top>
      <bottom style="medium">
        <color rgb="FF0070C0"/>
      </bottom>
      <diagonal/>
    </border>
    <border>
      <left/>
      <right/>
      <top/>
      <bottom style="medium">
        <color rgb="FF407CCA"/>
      </bottom>
      <diagonal/>
    </border>
    <border>
      <left/>
      <right/>
      <top style="thin">
        <color rgb="FF407CCA"/>
      </top>
      <bottom style="double">
        <color rgb="FF407CCA"/>
      </bottom>
      <diagonal/>
    </border>
    <border>
      <left style="medium">
        <color rgb="FF4472C4"/>
      </left>
      <right/>
      <top style="thin">
        <color rgb="FF407CCA"/>
      </top>
      <bottom style="double">
        <color rgb="FF407CCA"/>
      </bottom>
      <diagonal/>
    </border>
    <border>
      <left style="medium">
        <color rgb="FF407CCA"/>
      </left>
      <right/>
      <top/>
      <bottom/>
      <diagonal/>
    </border>
    <border>
      <left/>
      <right style="medium">
        <color rgb="FF0070C0"/>
      </right>
      <top style="medium">
        <color rgb="FF407CCA"/>
      </top>
      <bottom style="medium">
        <color rgb="FF0070C0"/>
      </bottom>
      <diagonal/>
    </border>
    <border>
      <left style="medium">
        <color rgb="FF0070C0"/>
      </left>
      <right/>
      <top style="medium">
        <color rgb="FF407CCA"/>
      </top>
      <bottom style="medium">
        <color rgb="FF0070C0"/>
      </bottom>
      <diagonal/>
    </border>
    <border>
      <left style="medium">
        <color rgb="FF0070C0"/>
      </left>
      <right style="medium">
        <color rgb="FF0070C0"/>
      </right>
      <top style="medium">
        <color rgb="FF407CCA"/>
      </top>
      <bottom style="medium">
        <color rgb="FF0070C0"/>
      </bottom>
      <diagonal/>
    </border>
    <border>
      <left style="medium">
        <color rgb="FF407CCA"/>
      </left>
      <right style="medium">
        <color rgb="FF0070C0"/>
      </right>
      <top/>
      <bottom style="medium">
        <color rgb="FF0070C0"/>
      </bottom>
      <diagonal/>
    </border>
    <border>
      <left/>
      <right style="medium">
        <color rgb="FF407CCA"/>
      </right>
      <top/>
      <bottom/>
      <diagonal/>
    </border>
    <border>
      <left style="medium">
        <color rgb="FF407CCA"/>
      </left>
      <right/>
      <top/>
      <bottom style="medium">
        <color rgb="FF407CCA"/>
      </bottom>
      <diagonal/>
    </border>
    <border>
      <left style="medium">
        <color rgb="FF407CCA"/>
      </left>
      <right/>
      <top style="medium">
        <color rgb="FF407CCA"/>
      </top>
      <bottom style="medium">
        <color rgb="FF4472C4"/>
      </bottom>
      <diagonal/>
    </border>
    <border>
      <left style="medium">
        <color rgb="FF407CCA"/>
      </left>
      <right style="medium">
        <color rgb="FF4472C4"/>
      </right>
      <top/>
      <bottom/>
      <diagonal/>
    </border>
    <border>
      <left style="medium">
        <color rgb="FF407CCA"/>
      </left>
      <right/>
      <top style="thin">
        <color rgb="FF407CCA"/>
      </top>
      <bottom style="medium">
        <color rgb="FF407CCA"/>
      </bottom>
      <diagonal/>
    </border>
    <border>
      <left/>
      <right style="medium">
        <color rgb="FF407CCA"/>
      </right>
      <top/>
      <bottom style="medium">
        <color rgb="FF407CCA"/>
      </bottom>
      <diagonal/>
    </border>
    <border>
      <left/>
      <right/>
      <top/>
      <bottom style="double">
        <color rgb="FF407CCA"/>
      </bottom>
      <diagonal/>
    </border>
    <border>
      <left style="medium">
        <color rgb="FF407CCA"/>
      </left>
      <right/>
      <top style="medium">
        <color rgb="FF407CCA"/>
      </top>
      <bottom/>
      <diagonal/>
    </border>
    <border>
      <left/>
      <right/>
      <top style="medium">
        <color rgb="FF407CCA"/>
      </top>
      <bottom/>
      <diagonal/>
    </border>
    <border>
      <left style="medium">
        <color rgb="FF407CCA"/>
      </left>
      <right/>
      <top style="medium">
        <color rgb="FF407CCA"/>
      </top>
      <bottom style="medium">
        <color rgb="FF0070C0"/>
      </bottom>
      <diagonal/>
    </border>
    <border>
      <left style="medium">
        <color rgb="FF407CCA"/>
      </left>
      <right/>
      <top style="medium">
        <color rgb="FF0070C0"/>
      </top>
      <bottom style="medium">
        <color rgb="FF407CCA"/>
      </bottom>
      <diagonal/>
    </border>
    <border>
      <left style="medium">
        <color rgb="FF4472C4"/>
      </left>
      <right/>
      <top style="medium">
        <color rgb="FF407CCA"/>
      </top>
      <bottom/>
      <diagonal/>
    </border>
    <border>
      <left style="medium">
        <color rgb="FF8EAADB"/>
      </left>
      <right/>
      <top/>
      <bottom/>
      <diagonal/>
    </border>
    <border>
      <left style="medium">
        <color rgb="FF407CCA"/>
      </left>
      <right style="medium">
        <color rgb="FF0070C0"/>
      </right>
      <top style="medium">
        <color rgb="FF407CCA"/>
      </top>
      <bottom/>
      <diagonal/>
    </border>
    <border>
      <left style="medium">
        <color rgb="FF407CCA"/>
      </left>
      <right style="medium">
        <color rgb="FF407CCA"/>
      </right>
      <top style="medium">
        <color rgb="FF407CCA"/>
      </top>
      <bottom style="medium">
        <color rgb="FF4472C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theme="3"/>
      </top>
      <bottom/>
      <diagonal/>
    </border>
    <border>
      <left style="thin">
        <color theme="3"/>
      </left>
      <right style="thin">
        <color theme="3"/>
      </right>
      <top style="thin">
        <color theme="3"/>
      </top>
      <bottom style="thin">
        <color theme="3"/>
      </bottom>
      <diagonal/>
    </border>
    <border>
      <left/>
      <right style="thin">
        <color theme="3"/>
      </right>
      <top style="thin">
        <color theme="3"/>
      </top>
      <bottom style="thin">
        <color theme="3"/>
      </bottom>
      <diagonal/>
    </border>
    <border>
      <left/>
      <right/>
      <top/>
      <bottom style="thin">
        <color theme="3"/>
      </bottom>
      <diagonal/>
    </border>
    <border>
      <left style="thin">
        <color theme="3"/>
      </left>
      <right/>
      <top style="thin">
        <color theme="3"/>
      </top>
      <bottom style="thin">
        <color theme="3"/>
      </bottom>
      <diagonal/>
    </border>
    <border>
      <left style="thin">
        <color theme="3"/>
      </left>
      <right/>
      <top/>
      <bottom/>
      <diagonal/>
    </border>
    <border>
      <left style="medium">
        <color rgb="FFC00000"/>
      </left>
      <right/>
      <top style="medium">
        <color rgb="FFC00000"/>
      </top>
      <bottom/>
      <diagonal/>
    </border>
    <border>
      <left/>
      <right/>
      <top style="medium">
        <color rgb="FFC00000"/>
      </top>
      <bottom/>
      <diagonal/>
    </border>
    <border>
      <left/>
      <right style="medium">
        <color rgb="FFC00000"/>
      </right>
      <top style="medium">
        <color rgb="FFC00000"/>
      </top>
      <bottom/>
      <diagonal/>
    </border>
    <border>
      <left style="medium">
        <color rgb="FFC00000"/>
      </left>
      <right style="thin">
        <color indexed="64"/>
      </right>
      <top style="thin">
        <color indexed="64"/>
      </top>
      <bottom style="thin">
        <color indexed="64"/>
      </bottom>
      <diagonal/>
    </border>
    <border>
      <left style="thin">
        <color indexed="64"/>
      </left>
      <right style="medium">
        <color rgb="FFC00000"/>
      </right>
      <top style="thin">
        <color indexed="64"/>
      </top>
      <bottom style="thin">
        <color indexed="64"/>
      </bottom>
      <diagonal/>
    </border>
    <border>
      <left style="medium">
        <color rgb="FFC00000"/>
      </left>
      <right style="thin">
        <color indexed="64"/>
      </right>
      <top style="thin">
        <color indexed="64"/>
      </top>
      <bottom style="medium">
        <color rgb="FFC00000"/>
      </bottom>
      <diagonal/>
    </border>
    <border>
      <left style="thin">
        <color indexed="64"/>
      </left>
      <right style="thin">
        <color indexed="64"/>
      </right>
      <top style="thin">
        <color indexed="64"/>
      </top>
      <bottom style="medium">
        <color rgb="FFC00000"/>
      </bottom>
      <diagonal/>
    </border>
    <border>
      <left style="thin">
        <color indexed="64"/>
      </left>
      <right style="medium">
        <color rgb="FFC00000"/>
      </right>
      <top style="thin">
        <color indexed="64"/>
      </top>
      <bottom style="medium">
        <color rgb="FFC0000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medium">
        <color rgb="FF407CCA"/>
      </left>
      <right style="medium">
        <color rgb="FF0070C0"/>
      </right>
      <top style="medium">
        <color rgb="FF407CCA"/>
      </top>
      <bottom style="medium">
        <color rgb="FF0070C0"/>
      </bottom>
      <diagonal/>
    </border>
    <border>
      <left style="medium">
        <color rgb="FF407CCA"/>
      </left>
      <right style="medium">
        <color rgb="FF0070C0"/>
      </right>
      <top style="medium">
        <color rgb="FF4472C4"/>
      </top>
      <bottom style="medium">
        <color rgb="FF407CCA"/>
      </bottom>
      <diagonal/>
    </border>
    <border>
      <left/>
      <right/>
      <top style="double">
        <color auto="1"/>
      </top>
      <bottom/>
      <diagonal/>
    </border>
  </borders>
  <cellStyleXfs count="13">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16" fillId="0" borderId="0"/>
    <xf numFmtId="44" fontId="16" fillId="0" borderId="0" applyFont="0" applyFill="0" applyBorder="0" applyAlignment="0" applyProtection="0"/>
    <xf numFmtId="9" fontId="16" fillId="0" borderId="0" applyFont="0" applyFill="0" applyBorder="0" applyAlignment="0" applyProtection="0"/>
  </cellStyleXfs>
  <cellXfs count="463">
    <xf numFmtId="0" fontId="0" fillId="0" borderId="0" xfId="0"/>
    <xf numFmtId="0" fontId="0" fillId="0" borderId="0" xfId="0" applyAlignment="1">
      <alignment horizontal="center"/>
    </xf>
    <xf numFmtId="0" fontId="2" fillId="0" borderId="0" xfId="0" applyFont="1"/>
    <xf numFmtId="43" fontId="0" fillId="0" borderId="0" xfId="1" applyFont="1"/>
    <xf numFmtId="43" fontId="0" fillId="0" borderId="0" xfId="0" applyNumberFormat="1"/>
    <xf numFmtId="0" fontId="5" fillId="0" borderId="0" xfId="0" applyFont="1"/>
    <xf numFmtId="0" fontId="13" fillId="0" borderId="0" xfId="0" applyFont="1"/>
    <xf numFmtId="0" fontId="13" fillId="0" borderId="0" xfId="4" applyFont="1"/>
    <xf numFmtId="0" fontId="13" fillId="0" borderId="0" xfId="4" applyFont="1" applyAlignment="1">
      <alignment horizontal="left" vertical="top"/>
    </xf>
    <xf numFmtId="0" fontId="14" fillId="0" borderId="0" xfId="4" applyFont="1"/>
    <xf numFmtId="0" fontId="15" fillId="0" borderId="0" xfId="0" applyFont="1" applyAlignment="1">
      <alignment horizontal="right" vertical="top"/>
    </xf>
    <xf numFmtId="0" fontId="13" fillId="0" borderId="0" xfId="0" applyFont="1" applyAlignment="1">
      <alignment horizontal="center" wrapText="1"/>
    </xf>
    <xf numFmtId="0" fontId="13" fillId="3" borderId="0" xfId="0" applyFont="1" applyFill="1" applyAlignment="1">
      <alignment horizontal="center" wrapText="1"/>
    </xf>
    <xf numFmtId="0" fontId="15" fillId="0" borderId="13" xfId="0" applyFont="1" applyBorder="1"/>
    <xf numFmtId="43" fontId="15" fillId="0" borderId="13" xfId="1" applyFont="1" applyBorder="1"/>
    <xf numFmtId="0" fontId="15" fillId="0" borderId="1" xfId="0" applyFont="1" applyBorder="1"/>
    <xf numFmtId="0" fontId="15" fillId="3" borderId="0" xfId="0" applyFont="1" applyFill="1"/>
    <xf numFmtId="0" fontId="13" fillId="0" borderId="0" xfId="0" applyFont="1" applyAlignment="1">
      <alignment horizontal="center"/>
    </xf>
    <xf numFmtId="0" fontId="15" fillId="0" borderId="13" xfId="0" applyFont="1" applyBorder="1" applyAlignment="1">
      <alignment horizontal="center"/>
    </xf>
    <xf numFmtId="49" fontId="13" fillId="0" borderId="0" xfId="4" applyNumberFormat="1" applyFont="1" applyAlignment="1">
      <alignment horizontal="center" vertical="top"/>
    </xf>
    <xf numFmtId="49" fontId="13" fillId="0" borderId="0" xfId="4" quotePrefix="1" applyNumberFormat="1" applyFont="1" applyAlignment="1">
      <alignment horizontal="center" vertical="top"/>
    </xf>
    <xf numFmtId="0" fontId="15" fillId="0" borderId="1" xfId="0" applyFont="1" applyBorder="1" applyAlignment="1">
      <alignment horizontal="center"/>
    </xf>
    <xf numFmtId="43" fontId="15" fillId="0" borderId="13" xfId="0" applyNumberFormat="1" applyFont="1" applyBorder="1"/>
    <xf numFmtId="43" fontId="15" fillId="0" borderId="1" xfId="1" applyFont="1" applyBorder="1"/>
    <xf numFmtId="0" fontId="15" fillId="0" borderId="5" xfId="4" applyFont="1" applyBorder="1" applyAlignment="1">
      <alignment horizontal="left" vertical="top"/>
    </xf>
    <xf numFmtId="49" fontId="13" fillId="0" borderId="5" xfId="4" applyNumberFormat="1" applyFont="1" applyBorder="1" applyAlignment="1">
      <alignment horizontal="center" vertical="top"/>
    </xf>
    <xf numFmtId="43" fontId="2" fillId="0" borderId="5" xfId="0" applyNumberFormat="1" applyFont="1" applyBorder="1"/>
    <xf numFmtId="43" fontId="0" fillId="0" borderId="5" xfId="1" applyFont="1" applyBorder="1"/>
    <xf numFmtId="0" fontId="15" fillId="0" borderId="14" xfId="4" applyFont="1" applyBorder="1" applyAlignment="1">
      <alignment horizontal="left" vertical="top"/>
    </xf>
    <xf numFmtId="49" fontId="13" fillId="0" borderId="14" xfId="4" applyNumberFormat="1" applyFont="1" applyBorder="1" applyAlignment="1">
      <alignment horizontal="center" vertical="top"/>
    </xf>
    <xf numFmtId="43" fontId="2" fillId="0" borderId="14" xfId="0" applyNumberFormat="1" applyFont="1" applyBorder="1"/>
    <xf numFmtId="43" fontId="0" fillId="0" borderId="14" xfId="1" applyFont="1" applyBorder="1"/>
    <xf numFmtId="0" fontId="13" fillId="0" borderId="13" xfId="0" applyFont="1" applyBorder="1"/>
    <xf numFmtId="43" fontId="13" fillId="0" borderId="13" xfId="0" applyNumberFormat="1" applyFont="1" applyBorder="1"/>
    <xf numFmtId="10" fontId="12" fillId="0" borderId="13" xfId="3" applyNumberFormat="1" applyFont="1" applyBorder="1" applyAlignment="1">
      <alignment horizontal="center"/>
    </xf>
    <xf numFmtId="9" fontId="0" fillId="0" borderId="0" xfId="3" applyFont="1"/>
    <xf numFmtId="0" fontId="0" fillId="0" borderId="3" xfId="0" applyBorder="1" applyAlignment="1">
      <alignment horizontal="right"/>
    </xf>
    <xf numFmtId="0" fontId="0" fillId="0" borderId="3" xfId="0" applyBorder="1"/>
    <xf numFmtId="0" fontId="0" fillId="0" borderId="4" xfId="0" applyBorder="1"/>
    <xf numFmtId="9" fontId="0" fillId="0" borderId="0" xfId="0" applyNumberFormat="1"/>
    <xf numFmtId="14" fontId="0" fillId="0" borderId="0" xfId="0" applyNumberFormat="1"/>
    <xf numFmtId="0" fontId="0" fillId="0" borderId="8" xfId="0" applyBorder="1"/>
    <xf numFmtId="0" fontId="0" fillId="0" borderId="9" xfId="0" applyBorder="1" applyAlignment="1">
      <alignment horizontal="right"/>
    </xf>
    <xf numFmtId="0" fontId="0" fillId="0" borderId="9" xfId="0" applyBorder="1"/>
    <xf numFmtId="43" fontId="0" fillId="0" borderId="2" xfId="1" applyFont="1" applyBorder="1" applyAlignment="1">
      <alignment horizontal="center"/>
    </xf>
    <xf numFmtId="43" fontId="0" fillId="0" borderId="3" xfId="1" applyFont="1" applyBorder="1" applyAlignment="1">
      <alignment horizontal="center"/>
    </xf>
    <xf numFmtId="43" fontId="0" fillId="0" borderId="4" xfId="1" applyFont="1" applyBorder="1"/>
    <xf numFmtId="43" fontId="0" fillId="0" borderId="15" xfId="1" applyFont="1" applyBorder="1"/>
    <xf numFmtId="0" fontId="0" fillId="0" borderId="2" xfId="0" applyBorder="1" applyAlignment="1">
      <alignment horizontal="right"/>
    </xf>
    <xf numFmtId="10" fontId="6" fillId="4" borderId="6" xfId="3" applyNumberFormat="1" applyFont="1" applyFill="1" applyBorder="1" applyProtection="1">
      <protection locked="0"/>
    </xf>
    <xf numFmtId="43" fontId="6" fillId="4" borderId="0" xfId="1" applyFont="1" applyFill="1" applyProtection="1">
      <protection locked="0"/>
    </xf>
    <xf numFmtId="0" fontId="6" fillId="4" borderId="18" xfId="0" applyFont="1" applyFill="1" applyBorder="1" applyProtection="1">
      <protection locked="0"/>
    </xf>
    <xf numFmtId="44" fontId="6" fillId="4" borderId="18" xfId="2" applyFont="1" applyFill="1" applyBorder="1" applyProtection="1">
      <protection locked="0"/>
    </xf>
    <xf numFmtId="43" fontId="6" fillId="4" borderId="18" xfId="1" applyFont="1" applyFill="1" applyBorder="1" applyProtection="1">
      <protection locked="0"/>
    </xf>
    <xf numFmtId="0" fontId="0" fillId="0" borderId="0" xfId="0" applyProtection="1">
      <protection hidden="1"/>
    </xf>
    <xf numFmtId="0" fontId="2" fillId="0" borderId="0" xfId="0" applyFont="1" applyProtection="1">
      <protection hidden="1"/>
    </xf>
    <xf numFmtId="44" fontId="0" fillId="0" borderId="0" xfId="0" applyNumberFormat="1" applyProtection="1">
      <protection hidden="1"/>
    </xf>
    <xf numFmtId="0" fontId="2" fillId="0" borderId="39" xfId="0" applyFont="1" applyBorder="1" applyProtection="1">
      <protection hidden="1"/>
    </xf>
    <xf numFmtId="44" fontId="2" fillId="0" borderId="39" xfId="0" applyNumberFormat="1" applyFont="1" applyBorder="1" applyProtection="1">
      <protection hidden="1"/>
    </xf>
    <xf numFmtId="0" fontId="2" fillId="0" borderId="0" xfId="0" applyFont="1" applyAlignment="1" applyProtection="1">
      <alignment horizontal="center"/>
      <protection hidden="1"/>
    </xf>
    <xf numFmtId="0" fontId="35" fillId="0" borderId="0" xfId="0" applyFont="1" applyAlignment="1" applyProtection="1">
      <alignment horizontal="center"/>
      <protection hidden="1"/>
    </xf>
    <xf numFmtId="0" fontId="2" fillId="0" borderId="0" xfId="0" applyFont="1" applyAlignment="1" applyProtection="1">
      <alignment horizontal="center" vertical="center"/>
      <protection hidden="1"/>
    </xf>
    <xf numFmtId="0" fontId="5" fillId="0" borderId="0" xfId="0" applyFont="1" applyAlignment="1" applyProtection="1">
      <alignment horizontal="center"/>
      <protection hidden="1"/>
    </xf>
    <xf numFmtId="0" fontId="9" fillId="0" borderId="38" xfId="0" applyFont="1" applyBorder="1" applyProtection="1">
      <protection hidden="1"/>
    </xf>
    <xf numFmtId="0" fontId="44" fillId="0" borderId="0" xfId="0" applyFont="1" applyProtection="1">
      <protection hidden="1"/>
    </xf>
    <xf numFmtId="0" fontId="37" fillId="4" borderId="0" xfId="4" applyFont="1" applyFill="1" applyAlignment="1" applyProtection="1">
      <alignment horizontal="left" vertical="top"/>
      <protection locked="0"/>
    </xf>
    <xf numFmtId="0" fontId="46" fillId="0" borderId="0" xfId="0" applyFont="1" applyProtection="1">
      <protection hidden="1"/>
    </xf>
    <xf numFmtId="168" fontId="2" fillId="0" borderId="39" xfId="0" applyNumberFormat="1" applyFont="1" applyBorder="1" applyProtection="1">
      <protection hidden="1"/>
    </xf>
    <xf numFmtId="170" fontId="9" fillId="0" borderId="38" xfId="0" applyNumberFormat="1" applyFont="1" applyBorder="1" applyAlignment="1" applyProtection="1">
      <alignment horizontal="center"/>
      <protection hidden="1"/>
    </xf>
    <xf numFmtId="168" fontId="9" fillId="0" borderId="38" xfId="0" applyNumberFormat="1" applyFont="1" applyBorder="1" applyAlignment="1" applyProtection="1">
      <alignment horizontal="center"/>
      <protection hidden="1"/>
    </xf>
    <xf numFmtId="0" fontId="51" fillId="0" borderId="0" xfId="0" applyFont="1" applyProtection="1">
      <protection hidden="1"/>
    </xf>
    <xf numFmtId="0" fontId="56" fillId="0" borderId="0" xfId="0" applyFont="1" applyAlignment="1" applyProtection="1">
      <alignment horizontal="center"/>
      <protection hidden="1"/>
    </xf>
    <xf numFmtId="0" fontId="8" fillId="17" borderId="38" xfId="0" applyFont="1" applyFill="1" applyBorder="1" applyProtection="1">
      <protection hidden="1"/>
    </xf>
    <xf numFmtId="169" fontId="8" fillId="17" borderId="38" xfId="0" applyNumberFormat="1" applyFont="1" applyFill="1" applyBorder="1" applyAlignment="1" applyProtection="1">
      <alignment horizontal="center"/>
      <protection hidden="1"/>
    </xf>
    <xf numFmtId="0" fontId="0" fillId="0" borderId="65" xfId="0" applyBorder="1" applyProtection="1">
      <protection hidden="1"/>
    </xf>
    <xf numFmtId="0" fontId="0" fillId="17" borderId="66" xfId="0" applyFill="1" applyBorder="1" applyProtection="1">
      <protection hidden="1"/>
    </xf>
    <xf numFmtId="0" fontId="27" fillId="17" borderId="66" xfId="0" applyFont="1" applyFill="1" applyBorder="1" applyAlignment="1" applyProtection="1">
      <alignment vertical="center" wrapText="1"/>
      <protection hidden="1"/>
    </xf>
    <xf numFmtId="0" fontId="2" fillId="0" borderId="66" xfId="0" applyFont="1" applyBorder="1" applyAlignment="1" applyProtection="1">
      <alignment vertical="center" wrapText="1"/>
      <protection hidden="1"/>
    </xf>
    <xf numFmtId="44" fontId="28" fillId="4" borderId="66" xfId="0" applyNumberFormat="1" applyFont="1" applyFill="1" applyBorder="1" applyAlignment="1" applyProtection="1">
      <alignment vertical="center" wrapText="1"/>
      <protection locked="0" hidden="1"/>
    </xf>
    <xf numFmtId="170" fontId="28" fillId="4" borderId="66" xfId="1" applyNumberFormat="1" applyFont="1" applyFill="1" applyBorder="1" applyAlignment="1" applyProtection="1">
      <alignment horizontal="center" vertical="center" wrapText="1"/>
      <protection locked="0" hidden="1"/>
    </xf>
    <xf numFmtId="44" fontId="0" fillId="0" borderId="66" xfId="0" applyNumberFormat="1" applyBorder="1" applyAlignment="1" applyProtection="1">
      <alignment horizontal="center"/>
      <protection hidden="1"/>
    </xf>
    <xf numFmtId="0" fontId="9" fillId="4" borderId="66" xfId="0" applyFont="1" applyFill="1" applyBorder="1" applyAlignment="1" applyProtection="1">
      <alignment vertical="center" wrapText="1"/>
      <protection locked="0" hidden="1"/>
    </xf>
    <xf numFmtId="1" fontId="28" fillId="13" borderId="66" xfId="1" applyNumberFormat="1" applyFont="1" applyFill="1" applyBorder="1" applyAlignment="1" applyProtection="1">
      <alignment horizontal="center" vertical="center" wrapText="1"/>
      <protection hidden="1"/>
    </xf>
    <xf numFmtId="0" fontId="9" fillId="4" borderId="66" xfId="0" applyFont="1" applyFill="1" applyBorder="1" applyAlignment="1" applyProtection="1">
      <alignment vertical="center" wrapText="1"/>
      <protection hidden="1"/>
    </xf>
    <xf numFmtId="168" fontId="28" fillId="4" borderId="66" xfId="0" applyNumberFormat="1" applyFont="1" applyFill="1" applyBorder="1" applyAlignment="1" applyProtection="1">
      <alignment vertical="center" wrapText="1"/>
      <protection hidden="1"/>
    </xf>
    <xf numFmtId="168" fontId="28" fillId="0" borderId="66" xfId="0" applyNumberFormat="1" applyFont="1" applyBorder="1" applyAlignment="1" applyProtection="1">
      <alignment vertical="center" wrapText="1"/>
      <protection hidden="1"/>
    </xf>
    <xf numFmtId="170" fontId="28" fillId="4" borderId="66" xfId="1" applyNumberFormat="1" applyFont="1" applyFill="1" applyBorder="1" applyAlignment="1" applyProtection="1">
      <alignment horizontal="center" vertical="center" wrapText="1"/>
      <protection hidden="1"/>
    </xf>
    <xf numFmtId="168" fontId="0" fillId="0" borderId="66" xfId="0" applyNumberFormat="1" applyBorder="1" applyAlignment="1" applyProtection="1">
      <alignment horizontal="center"/>
      <protection hidden="1"/>
    </xf>
    <xf numFmtId="0" fontId="9" fillId="0" borderId="66" xfId="0" applyFont="1" applyBorder="1" applyProtection="1">
      <protection hidden="1"/>
    </xf>
    <xf numFmtId="170" fontId="9" fillId="0" borderId="66" xfId="0" applyNumberFormat="1" applyFont="1" applyBorder="1" applyAlignment="1" applyProtection="1">
      <alignment horizontal="center"/>
      <protection hidden="1"/>
    </xf>
    <xf numFmtId="44" fontId="9" fillId="0" borderId="66" xfId="0" applyNumberFormat="1" applyFont="1" applyBorder="1" applyAlignment="1" applyProtection="1">
      <alignment horizontal="center"/>
      <protection hidden="1"/>
    </xf>
    <xf numFmtId="1" fontId="28" fillId="16" borderId="66" xfId="1" applyNumberFormat="1" applyFont="1" applyFill="1" applyBorder="1" applyAlignment="1" applyProtection="1">
      <alignment horizontal="center" vertical="center" wrapText="1"/>
      <protection hidden="1"/>
    </xf>
    <xf numFmtId="168" fontId="9" fillId="0" borderId="66" xfId="0" applyNumberFormat="1" applyFont="1" applyBorder="1" applyAlignment="1" applyProtection="1">
      <alignment horizontal="center"/>
      <protection hidden="1"/>
    </xf>
    <xf numFmtId="0" fontId="8" fillId="17" borderId="66" xfId="0" applyFont="1" applyFill="1" applyBorder="1" applyProtection="1">
      <protection hidden="1"/>
    </xf>
    <xf numFmtId="168" fontId="28" fillId="4" borderId="66" xfId="0" applyNumberFormat="1" applyFont="1" applyFill="1" applyBorder="1" applyAlignment="1" applyProtection="1">
      <alignment vertical="center" wrapText="1"/>
      <protection locked="0" hidden="1"/>
    </xf>
    <xf numFmtId="0" fontId="40" fillId="17" borderId="66" xfId="0" applyFont="1" applyFill="1" applyBorder="1" applyAlignment="1" applyProtection="1">
      <alignment wrapText="1"/>
      <protection hidden="1"/>
    </xf>
    <xf numFmtId="44" fontId="26" fillId="17" borderId="66" xfId="0" applyNumberFormat="1" applyFont="1" applyFill="1" applyBorder="1" applyProtection="1">
      <protection hidden="1"/>
    </xf>
    <xf numFmtId="0" fontId="57" fillId="0" borderId="0" xfId="0" applyFont="1" applyProtection="1">
      <protection hidden="1"/>
    </xf>
    <xf numFmtId="0" fontId="9" fillId="0" borderId="0" xfId="0" applyFont="1" applyAlignment="1" applyProtection="1">
      <alignment horizontal="center"/>
      <protection hidden="1"/>
    </xf>
    <xf numFmtId="0" fontId="10" fillId="4" borderId="66" xfId="0" applyFont="1" applyFill="1" applyBorder="1" applyAlignment="1" applyProtection="1">
      <alignment horizontal="left"/>
      <protection hidden="1"/>
    </xf>
    <xf numFmtId="0" fontId="2" fillId="22" borderId="7" xfId="0" applyFont="1" applyFill="1" applyBorder="1" applyAlignment="1">
      <alignment horizontal="center"/>
    </xf>
    <xf numFmtId="0" fontId="9" fillId="0" borderId="66" xfId="0" applyFont="1" applyBorder="1" applyAlignment="1" applyProtection="1">
      <alignment horizontal="left" vertical="center" wrapText="1"/>
      <protection hidden="1"/>
    </xf>
    <xf numFmtId="0" fontId="8" fillId="17" borderId="66" xfId="0" applyFont="1" applyFill="1" applyBorder="1" applyAlignment="1" applyProtection="1">
      <alignment horizontal="center" wrapText="1"/>
      <protection hidden="1"/>
    </xf>
    <xf numFmtId="0" fontId="26" fillId="17" borderId="66" xfId="0" applyFont="1" applyFill="1" applyBorder="1" applyProtection="1">
      <protection hidden="1"/>
    </xf>
    <xf numFmtId="0" fontId="26" fillId="17" borderId="66" xfId="0" applyFont="1" applyFill="1" applyBorder="1" applyAlignment="1" applyProtection="1">
      <alignment horizontal="center" vertical="center" wrapText="1"/>
      <protection hidden="1"/>
    </xf>
    <xf numFmtId="0" fontId="0" fillId="16" borderId="66" xfId="0" applyFill="1" applyBorder="1" applyAlignment="1" applyProtection="1">
      <alignment horizontal="center" vertical="center" wrapText="1"/>
      <protection hidden="1"/>
    </xf>
    <xf numFmtId="44" fontId="48" fillId="17" borderId="38" xfId="0" applyNumberFormat="1" applyFont="1" applyFill="1" applyBorder="1" applyAlignment="1" applyProtection="1">
      <alignment horizontal="center"/>
      <protection hidden="1"/>
    </xf>
    <xf numFmtId="170" fontId="28" fillId="0" borderId="0" xfId="0" applyNumberFormat="1" applyFont="1" applyAlignment="1" applyProtection="1">
      <alignment horizontal="center"/>
      <protection locked="0" hidden="1"/>
    </xf>
    <xf numFmtId="1" fontId="28" fillId="4" borderId="66" xfId="1" applyNumberFormat="1" applyFont="1" applyFill="1" applyBorder="1" applyAlignment="1" applyProtection="1">
      <alignment horizontal="center" vertical="center" wrapText="1"/>
      <protection hidden="1"/>
      <extLst>
        <ext xmlns:xfpb="http://schemas.microsoft.com/office/spreadsheetml/2022/featurepropertybag" uri="{C7286773-470A-42A8-94C5-96B5CB345126}">
          <xfpb:xfComplement i="0"/>
        </ext>
      </extLst>
    </xf>
    <xf numFmtId="0" fontId="0" fillId="4" borderId="66" xfId="0" applyFill="1" applyBorder="1" applyProtection="1">
      <protection hidden="1"/>
    </xf>
    <xf numFmtId="0" fontId="9" fillId="16" borderId="66" xfId="0" applyFont="1" applyFill="1" applyBorder="1" applyAlignment="1" applyProtection="1">
      <alignment horizontal="center"/>
      <protection hidden="1"/>
    </xf>
    <xf numFmtId="0" fontId="8" fillId="17" borderId="0" xfId="0" applyFont="1" applyFill="1" applyAlignment="1" applyProtection="1">
      <alignment horizontal="center"/>
      <protection hidden="1"/>
    </xf>
    <xf numFmtId="0" fontId="9" fillId="0" borderId="0" xfId="0" applyFont="1" applyProtection="1">
      <protection hidden="1"/>
    </xf>
    <xf numFmtId="170" fontId="9" fillId="0" borderId="0" xfId="0" applyNumberFormat="1" applyFont="1" applyAlignment="1" applyProtection="1">
      <alignment horizontal="center"/>
      <protection hidden="1"/>
    </xf>
    <xf numFmtId="168" fontId="9" fillId="0" borderId="0" xfId="0" applyNumberFormat="1" applyFont="1" applyAlignment="1" applyProtection="1">
      <alignment horizontal="center"/>
      <protection hidden="1"/>
    </xf>
    <xf numFmtId="170" fontId="26" fillId="0" borderId="68" xfId="0" applyNumberFormat="1" applyFont="1" applyBorder="1" applyAlignment="1" applyProtection="1">
      <alignment horizontal="center"/>
      <protection locked="0" hidden="1"/>
    </xf>
    <xf numFmtId="0" fontId="0" fillId="17" borderId="0" xfId="0" applyFill="1" applyProtection="1">
      <protection hidden="1"/>
    </xf>
    <xf numFmtId="0" fontId="2" fillId="17" borderId="0" xfId="0" applyFont="1" applyFill="1" applyAlignment="1" applyProtection="1">
      <alignment horizontal="center"/>
      <protection hidden="1"/>
    </xf>
    <xf numFmtId="0" fontId="27" fillId="17" borderId="70" xfId="0" applyFont="1" applyFill="1" applyBorder="1" applyAlignment="1" applyProtection="1">
      <alignment vertical="center" wrapText="1"/>
      <protection hidden="1"/>
    </xf>
    <xf numFmtId="0" fontId="27" fillId="17" borderId="0" xfId="0" applyFont="1" applyFill="1" applyAlignment="1" applyProtection="1">
      <alignment vertical="center" wrapText="1"/>
      <protection hidden="1"/>
    </xf>
    <xf numFmtId="0" fontId="0" fillId="4" borderId="66" xfId="0" applyFill="1" applyBorder="1" applyAlignment="1" applyProtection="1">
      <alignment horizontal="center" vertical="center"/>
      <protection hidden="1"/>
    </xf>
    <xf numFmtId="37" fontId="28" fillId="4" borderId="66" xfId="0" applyNumberFormat="1" applyFont="1" applyFill="1" applyBorder="1" applyAlignment="1" applyProtection="1">
      <alignment horizontal="center" vertical="center" wrapText="1"/>
      <protection locked="0" hidden="1"/>
    </xf>
    <xf numFmtId="1" fontId="28" fillId="4" borderId="66" xfId="1" applyNumberFormat="1" applyFont="1" applyFill="1" applyBorder="1" applyAlignment="1" applyProtection="1">
      <alignment horizontal="center" vertical="center" wrapText="1"/>
      <protection locked="0" hidden="1"/>
    </xf>
    <xf numFmtId="0" fontId="0" fillId="22" borderId="74" xfId="0" applyFill="1" applyBorder="1"/>
    <xf numFmtId="0" fontId="2" fillId="22" borderId="75" xfId="0" applyFont="1" applyFill="1" applyBorder="1" applyAlignment="1">
      <alignment horizontal="center"/>
    </xf>
    <xf numFmtId="0" fontId="2" fillId="21" borderId="76" xfId="0" applyFont="1" applyFill="1" applyBorder="1" applyAlignment="1">
      <alignment horizontal="center"/>
    </xf>
    <xf numFmtId="0" fontId="9" fillId="26" borderId="66" xfId="0" applyFont="1" applyFill="1" applyBorder="1" applyProtection="1">
      <protection hidden="1"/>
    </xf>
    <xf numFmtId="1" fontId="28" fillId="26" borderId="66" xfId="1" applyNumberFormat="1" applyFont="1" applyFill="1" applyBorder="1" applyAlignment="1" applyProtection="1">
      <alignment horizontal="center" vertical="center" wrapText="1"/>
      <protection hidden="1"/>
    </xf>
    <xf numFmtId="0" fontId="10" fillId="5" borderId="66" xfId="0" applyFont="1" applyFill="1" applyBorder="1" applyProtection="1">
      <protection hidden="1"/>
    </xf>
    <xf numFmtId="1" fontId="0" fillId="5" borderId="77" xfId="0" applyNumberFormat="1" applyFill="1" applyBorder="1" applyAlignment="1">
      <alignment horizontal="center"/>
    </xf>
    <xf numFmtId="1" fontId="0" fillId="5" borderId="78" xfId="0" applyNumberFormat="1" applyFill="1" applyBorder="1" applyAlignment="1">
      <alignment horizontal="center"/>
    </xf>
    <xf numFmtId="0" fontId="8" fillId="17" borderId="82" xfId="0" applyFont="1" applyFill="1" applyBorder="1" applyAlignment="1" applyProtection="1">
      <alignment horizontal="center"/>
      <protection hidden="1"/>
    </xf>
    <xf numFmtId="0" fontId="8" fillId="17" borderId="83" xfId="0" applyFont="1" applyFill="1" applyBorder="1" applyAlignment="1" applyProtection="1">
      <alignment horizontal="center"/>
      <protection hidden="1"/>
    </xf>
    <xf numFmtId="44" fontId="8" fillId="17" borderId="84" xfId="0" applyNumberFormat="1" applyFont="1" applyFill="1" applyBorder="1" applyProtection="1">
      <protection hidden="1"/>
    </xf>
    <xf numFmtId="44" fontId="8" fillId="17" borderId="85" xfId="0" applyNumberFormat="1" applyFont="1" applyFill="1" applyBorder="1" applyProtection="1">
      <protection hidden="1"/>
    </xf>
    <xf numFmtId="44" fontId="8" fillId="17" borderId="86" xfId="0" applyNumberFormat="1" applyFont="1" applyFill="1" applyBorder="1" applyProtection="1">
      <protection hidden="1"/>
    </xf>
    <xf numFmtId="168" fontId="9" fillId="0" borderId="66" xfId="0" applyNumberFormat="1" applyFont="1" applyBorder="1" applyAlignment="1" applyProtection="1">
      <alignment vertical="center" wrapText="1"/>
      <protection hidden="1"/>
    </xf>
    <xf numFmtId="0" fontId="2" fillId="0" borderId="0" xfId="0" applyFont="1" applyAlignment="1">
      <alignment horizontal="center"/>
    </xf>
    <xf numFmtId="0" fontId="34" fillId="0" borderId="0" xfId="0" applyFont="1" applyAlignment="1">
      <alignment horizontal="left" vertical="center" indent="5"/>
    </xf>
    <xf numFmtId="0" fontId="46" fillId="0" borderId="0" xfId="0" applyFont="1"/>
    <xf numFmtId="0" fontId="44" fillId="0" borderId="0" xfId="0" applyFont="1"/>
    <xf numFmtId="0" fontId="35" fillId="0" borderId="0" xfId="0" applyFont="1" applyAlignment="1">
      <alignment horizontal="center"/>
    </xf>
    <xf numFmtId="0" fontId="27" fillId="11" borderId="30" xfId="0" applyFont="1" applyFill="1" applyBorder="1" applyAlignment="1">
      <alignment vertical="center" wrapText="1"/>
    </xf>
    <xf numFmtId="0" fontId="26" fillId="11" borderId="31" xfId="0" applyFont="1" applyFill="1" applyBorder="1"/>
    <xf numFmtId="0" fontId="0" fillId="11" borderId="31" xfId="0" applyFill="1" applyBorder="1"/>
    <xf numFmtId="0" fontId="0" fillId="11" borderId="32" xfId="0" applyFill="1" applyBorder="1"/>
    <xf numFmtId="0" fontId="0" fillId="0" borderId="31" xfId="0" applyBorder="1"/>
    <xf numFmtId="0" fontId="27" fillId="11" borderId="53" xfId="0" applyFont="1" applyFill="1" applyBorder="1" applyAlignment="1">
      <alignment vertical="center" wrapText="1"/>
    </xf>
    <xf numFmtId="0" fontId="27" fillId="11" borderId="25" xfId="0" applyFont="1" applyFill="1" applyBorder="1" applyAlignment="1">
      <alignment vertical="center" wrapText="1"/>
    </xf>
    <xf numFmtId="0" fontId="2" fillId="0" borderId="25" xfId="0" applyFont="1" applyBorder="1" applyAlignment="1">
      <alignment horizontal="center"/>
    </xf>
    <xf numFmtId="0" fontId="2" fillId="0" borderId="25" xfId="0" applyFont="1" applyBorder="1" applyAlignment="1">
      <alignment horizontal="center" wrapText="1"/>
    </xf>
    <xf numFmtId="0" fontId="9" fillId="18" borderId="55" xfId="0" applyFont="1" applyFill="1" applyBorder="1" applyAlignment="1">
      <alignment vertical="center" wrapText="1"/>
    </xf>
    <xf numFmtId="0" fontId="28" fillId="18" borderId="25" xfId="0" applyFont="1" applyFill="1" applyBorder="1" applyAlignment="1">
      <alignment vertical="center" wrapText="1"/>
    </xf>
    <xf numFmtId="44" fontId="28" fillId="18" borderId="25" xfId="0" applyNumberFormat="1" applyFont="1" applyFill="1" applyBorder="1" applyAlignment="1">
      <alignment vertical="center" wrapText="1"/>
    </xf>
    <xf numFmtId="1" fontId="28" fillId="18" borderId="25" xfId="1" applyNumberFormat="1" applyFont="1" applyFill="1" applyBorder="1" applyAlignment="1" applyProtection="1">
      <alignment horizontal="center" vertical="center" wrapText="1"/>
    </xf>
    <xf numFmtId="44" fontId="0" fillId="18" borderId="25" xfId="0" applyNumberFormat="1" applyFill="1" applyBorder="1" applyAlignment="1">
      <alignment horizontal="center"/>
    </xf>
    <xf numFmtId="0" fontId="9" fillId="10" borderId="27" xfId="0" applyFont="1" applyFill="1" applyBorder="1" applyAlignment="1">
      <alignment vertical="top" wrapText="1"/>
    </xf>
    <xf numFmtId="0" fontId="28" fillId="10" borderId="25" xfId="0" applyFont="1" applyFill="1" applyBorder="1" applyAlignment="1">
      <alignment vertical="center" wrapText="1"/>
    </xf>
    <xf numFmtId="44" fontId="28" fillId="4" borderId="25" xfId="0" applyNumberFormat="1" applyFont="1" applyFill="1" applyBorder="1" applyAlignment="1">
      <alignment vertical="center" wrapText="1"/>
    </xf>
    <xf numFmtId="44" fontId="28" fillId="0" borderId="25" xfId="0" applyNumberFormat="1" applyFont="1" applyBorder="1" applyAlignment="1">
      <alignment vertical="center" wrapText="1"/>
    </xf>
    <xf numFmtId="1" fontId="28" fillId="0" borderId="25" xfId="1" applyNumberFormat="1" applyFont="1" applyFill="1" applyBorder="1" applyAlignment="1" applyProtection="1">
      <alignment horizontal="center" vertical="center" wrapText="1"/>
    </xf>
    <xf numFmtId="44" fontId="0" fillId="0" borderId="25" xfId="0" applyNumberFormat="1" applyBorder="1" applyAlignment="1">
      <alignment horizontal="center"/>
    </xf>
    <xf numFmtId="0" fontId="9" fillId="10" borderId="47" xfId="0" applyFont="1" applyFill="1" applyBorder="1" applyAlignment="1">
      <alignment vertical="center" wrapText="1"/>
    </xf>
    <xf numFmtId="0" fontId="9" fillId="10" borderId="56" xfId="0" applyFont="1" applyFill="1" applyBorder="1" applyAlignment="1">
      <alignment vertical="center" wrapText="1"/>
    </xf>
    <xf numFmtId="0" fontId="0" fillId="0" borderId="54" xfId="0" applyBorder="1"/>
    <xf numFmtId="0" fontId="0" fillId="0" borderId="46" xfId="0" applyBorder="1"/>
    <xf numFmtId="0" fontId="8" fillId="11" borderId="48" xfId="0" applyFont="1" applyFill="1" applyBorder="1" applyAlignment="1">
      <alignment vertical="center" wrapText="1"/>
    </xf>
    <xf numFmtId="0" fontId="4" fillId="5" borderId="57" xfId="0" applyFont="1" applyFill="1" applyBorder="1" applyAlignment="1">
      <alignment vertical="center" wrapText="1"/>
    </xf>
    <xf numFmtId="0" fontId="9" fillId="5" borderId="27" xfId="0" applyFont="1" applyFill="1" applyBorder="1" applyAlignment="1">
      <alignment vertical="center" wrapText="1"/>
    </xf>
    <xf numFmtId="0" fontId="9" fillId="5" borderId="25" xfId="0" applyFont="1" applyFill="1" applyBorder="1" applyAlignment="1">
      <alignment vertical="center" wrapText="1"/>
    </xf>
    <xf numFmtId="44" fontId="0" fillId="0" borderId="25" xfId="0" applyNumberFormat="1" applyBorder="1"/>
    <xf numFmtId="0" fontId="9" fillId="5" borderId="41" xfId="0" applyFont="1" applyFill="1" applyBorder="1" applyAlignment="1">
      <alignment vertical="center" wrapText="1"/>
    </xf>
    <xf numFmtId="0" fontId="29" fillId="5" borderId="41" xfId="0" applyFont="1" applyFill="1" applyBorder="1" applyAlignment="1">
      <alignment horizontal="left" vertical="center" wrapText="1" indent="5"/>
    </xf>
    <xf numFmtId="0" fontId="29" fillId="5" borderId="25" xfId="0" applyFont="1" applyFill="1" applyBorder="1" applyAlignment="1">
      <alignment horizontal="left" vertical="center" wrapText="1" indent="5"/>
    </xf>
    <xf numFmtId="0" fontId="29" fillId="5" borderId="49" xfId="0" applyFont="1" applyFill="1" applyBorder="1" applyAlignment="1">
      <alignment horizontal="left" vertical="center" wrapText="1" indent="5"/>
    </xf>
    <xf numFmtId="0" fontId="9" fillId="5" borderId="58" xfId="0" applyFont="1" applyFill="1" applyBorder="1" applyAlignment="1">
      <alignment vertical="center" wrapText="1"/>
    </xf>
    <xf numFmtId="0" fontId="27" fillId="11" borderId="60" xfId="0" applyFont="1" applyFill="1" applyBorder="1" applyAlignment="1">
      <alignment vertical="center" wrapText="1"/>
    </xf>
    <xf numFmtId="0" fontId="27" fillId="11" borderId="26" xfId="0" applyFont="1" applyFill="1" applyBorder="1" applyAlignment="1">
      <alignment vertical="center" wrapText="1"/>
    </xf>
    <xf numFmtId="44" fontId="28" fillId="5" borderId="42" xfId="0" applyNumberFormat="1" applyFont="1" applyFill="1" applyBorder="1" applyAlignment="1">
      <alignment vertical="center" wrapText="1"/>
    </xf>
    <xf numFmtId="1" fontId="28" fillId="0" borderId="29" xfId="1" applyNumberFormat="1" applyFont="1" applyBorder="1" applyAlignment="1" applyProtection="1">
      <alignment horizontal="center" vertical="center" wrapText="1"/>
    </xf>
    <xf numFmtId="44" fontId="28" fillId="5" borderId="28" xfId="0" applyNumberFormat="1" applyFont="1" applyFill="1" applyBorder="1" applyAlignment="1">
      <alignment vertical="center" wrapText="1"/>
    </xf>
    <xf numFmtId="0" fontId="9" fillId="0" borderId="50" xfId="0" applyFont="1" applyBorder="1"/>
    <xf numFmtId="0" fontId="38" fillId="0" borderId="33" xfId="0" applyFont="1" applyBorder="1" applyAlignment="1">
      <alignment vertical="center"/>
    </xf>
    <xf numFmtId="0" fontId="9" fillId="0" borderId="38" xfId="0" applyFont="1" applyBorder="1"/>
    <xf numFmtId="1" fontId="9" fillId="0" borderId="38" xfId="0" applyNumberFormat="1" applyFont="1" applyBorder="1" applyAlignment="1">
      <alignment horizontal="center"/>
    </xf>
    <xf numFmtId="0" fontId="9" fillId="0" borderId="38" xfId="0" applyFont="1" applyBorder="1" applyAlignment="1">
      <alignment horizontal="center"/>
    </xf>
    <xf numFmtId="44" fontId="9" fillId="0" borderId="51" xfId="0" applyNumberFormat="1" applyFont="1" applyBorder="1" applyAlignment="1">
      <alignment horizontal="center"/>
    </xf>
    <xf numFmtId="0" fontId="8" fillId="11" borderId="50" xfId="0" applyFont="1" applyFill="1" applyBorder="1"/>
    <xf numFmtId="0" fontId="31" fillId="11" borderId="33" xfId="0" applyFont="1" applyFill="1" applyBorder="1" applyAlignment="1">
      <alignment vertical="center"/>
    </xf>
    <xf numFmtId="0" fontId="8" fillId="11" borderId="33" xfId="0" applyFont="1" applyFill="1" applyBorder="1"/>
    <xf numFmtId="1" fontId="8" fillId="11" borderId="33" xfId="0" applyNumberFormat="1" applyFont="1" applyFill="1" applyBorder="1" applyAlignment="1">
      <alignment horizontal="center"/>
    </xf>
    <xf numFmtId="0" fontId="8" fillId="11" borderId="33" xfId="0" applyFont="1" applyFill="1" applyBorder="1" applyAlignment="1">
      <alignment horizontal="center"/>
    </xf>
    <xf numFmtId="0" fontId="8" fillId="11" borderId="38" xfId="0" applyFont="1" applyFill="1" applyBorder="1" applyAlignment="1">
      <alignment horizontal="center"/>
    </xf>
    <xf numFmtId="44" fontId="8" fillId="11" borderId="51" xfId="0" applyNumberFormat="1" applyFont="1" applyFill="1" applyBorder="1" applyAlignment="1">
      <alignment horizontal="center"/>
    </xf>
    <xf numFmtId="44" fontId="0" fillId="0" borderId="0" xfId="0" applyNumberFormat="1"/>
    <xf numFmtId="0" fontId="27" fillId="8" borderId="17" xfId="0" applyFont="1" applyFill="1" applyBorder="1" applyAlignment="1">
      <alignment vertical="center" wrapText="1"/>
    </xf>
    <xf numFmtId="168" fontId="28" fillId="0" borderId="18" xfId="0" applyNumberFormat="1" applyFont="1" applyBorder="1" applyAlignment="1">
      <alignment vertical="center" wrapText="1"/>
    </xf>
    <xf numFmtId="0" fontId="28" fillId="10" borderId="37" xfId="0" applyFont="1" applyFill="1" applyBorder="1" applyAlignment="1">
      <alignment vertical="center" wrapText="1"/>
    </xf>
    <xf numFmtId="0" fontId="0" fillId="12" borderId="53" xfId="0" applyFill="1" applyBorder="1"/>
    <xf numFmtId="0" fontId="0" fillId="12" borderId="54" xfId="0" applyFill="1" applyBorder="1"/>
    <xf numFmtId="0" fontId="40" fillId="12" borderId="41" xfId="0" applyFont="1" applyFill="1" applyBorder="1" applyAlignment="1">
      <alignment wrapText="1"/>
    </xf>
    <xf numFmtId="0" fontId="40" fillId="12" borderId="0" xfId="0" applyFont="1" applyFill="1" applyAlignment="1">
      <alignment wrapText="1"/>
    </xf>
    <xf numFmtId="0" fontId="0" fillId="12" borderId="41" xfId="0" applyFill="1" applyBorder="1"/>
    <xf numFmtId="0" fontId="0" fillId="12" borderId="0" xfId="0" applyFill="1"/>
    <xf numFmtId="0" fontId="27" fillId="12" borderId="40" xfId="0" applyFont="1" applyFill="1" applyBorder="1" applyAlignment="1">
      <alignment vertical="center" wrapText="1"/>
    </xf>
    <xf numFmtId="0" fontId="0" fillId="12" borderId="39" xfId="0" applyFill="1" applyBorder="1"/>
    <xf numFmtId="0" fontId="0" fillId="12" borderId="52" xfId="0" applyFill="1" applyBorder="1"/>
    <xf numFmtId="44" fontId="26" fillId="12" borderId="39" xfId="0" applyNumberFormat="1" applyFont="1" applyFill="1" applyBorder="1"/>
    <xf numFmtId="0" fontId="2" fillId="0" borderId="39" xfId="0" applyFont="1" applyBorder="1"/>
    <xf numFmtId="44" fontId="2" fillId="0" borderId="39" xfId="0" applyNumberFormat="1" applyFont="1" applyBorder="1"/>
    <xf numFmtId="170" fontId="28" fillId="4" borderId="18" xfId="0" applyNumberFormat="1" applyFont="1" applyFill="1" applyBorder="1" applyAlignment="1" applyProtection="1">
      <alignment horizontal="center"/>
      <protection locked="0"/>
    </xf>
    <xf numFmtId="44" fontId="28" fillId="4" borderId="25" xfId="0" applyNumberFormat="1" applyFont="1" applyFill="1" applyBorder="1" applyAlignment="1" applyProtection="1">
      <alignment vertical="center" wrapText="1"/>
      <protection locked="0"/>
    </xf>
    <xf numFmtId="1" fontId="28" fillId="4" borderId="25" xfId="1" applyNumberFormat="1" applyFont="1" applyFill="1" applyBorder="1" applyAlignment="1" applyProtection="1">
      <alignment horizontal="center" vertical="center" wrapText="1"/>
      <protection locked="0"/>
    </xf>
    <xf numFmtId="1" fontId="28" fillId="4" borderId="44" xfId="1" applyNumberFormat="1" applyFont="1" applyFill="1" applyBorder="1" applyAlignment="1" applyProtection="1">
      <alignment horizontal="center" vertical="center" wrapText="1"/>
      <protection locked="0"/>
    </xf>
    <xf numFmtId="1" fontId="28" fillId="4" borderId="43" xfId="1" applyNumberFormat="1" applyFont="1" applyFill="1" applyBorder="1" applyAlignment="1" applyProtection="1">
      <alignment horizontal="center" vertical="center" wrapText="1"/>
      <protection locked="0"/>
    </xf>
    <xf numFmtId="1" fontId="28" fillId="4" borderId="29" xfId="1" applyNumberFormat="1" applyFont="1" applyFill="1" applyBorder="1" applyAlignment="1" applyProtection="1">
      <alignment horizontal="center" vertical="center" wrapText="1"/>
      <protection locked="0"/>
    </xf>
    <xf numFmtId="1" fontId="28" fillId="4" borderId="36" xfId="1" applyNumberFormat="1" applyFont="1" applyFill="1" applyBorder="1" applyAlignment="1" applyProtection="1">
      <alignment horizontal="center" vertical="center" wrapText="1"/>
      <protection locked="0"/>
    </xf>
    <xf numFmtId="44" fontId="28" fillId="4" borderId="42" xfId="1" applyNumberFormat="1" applyFont="1" applyFill="1" applyBorder="1" applyAlignment="1" applyProtection="1">
      <alignment vertical="center" wrapText="1"/>
      <protection locked="0"/>
    </xf>
    <xf numFmtId="44" fontId="28" fillId="4" borderId="28" xfId="0" applyNumberFormat="1" applyFont="1" applyFill="1" applyBorder="1" applyAlignment="1" applyProtection="1">
      <alignment vertical="center" wrapText="1"/>
      <protection locked="0"/>
    </xf>
    <xf numFmtId="0" fontId="9" fillId="4" borderId="59" xfId="0" applyFont="1" applyFill="1" applyBorder="1" applyAlignment="1" applyProtection="1">
      <alignment vertical="center" wrapText="1"/>
      <protection locked="0"/>
    </xf>
    <xf numFmtId="0" fontId="28" fillId="4" borderId="42" xfId="0" applyFont="1" applyFill="1" applyBorder="1" applyAlignment="1" applyProtection="1">
      <alignment vertical="center" wrapText="1"/>
      <protection locked="0"/>
    </xf>
    <xf numFmtId="0" fontId="9" fillId="4" borderId="87" xfId="0" applyFont="1" applyFill="1" applyBorder="1" applyAlignment="1" applyProtection="1">
      <alignment vertical="center" wrapText="1"/>
      <protection locked="0"/>
    </xf>
    <xf numFmtId="0" fontId="28" fillId="4" borderId="28" xfId="0" applyFont="1" applyFill="1" applyBorder="1" applyAlignment="1" applyProtection="1">
      <alignment vertical="center" wrapText="1"/>
      <protection locked="0"/>
    </xf>
    <xf numFmtId="0" fontId="9" fillId="4" borderId="45" xfId="0" applyFont="1" applyFill="1" applyBorder="1" applyAlignment="1" applyProtection="1">
      <alignment vertical="center" wrapText="1"/>
      <protection locked="0"/>
    </xf>
    <xf numFmtId="0" fontId="9" fillId="4" borderId="88" xfId="0" applyFont="1" applyFill="1" applyBorder="1" applyAlignment="1" applyProtection="1">
      <alignment vertical="center" wrapText="1"/>
      <protection locked="0"/>
    </xf>
    <xf numFmtId="44" fontId="28" fillId="4" borderId="19" xfId="0" applyNumberFormat="1" applyFont="1" applyFill="1" applyBorder="1" applyAlignment="1" applyProtection="1">
      <alignment vertical="center" wrapText="1"/>
      <protection locked="0"/>
    </xf>
    <xf numFmtId="44" fontId="28" fillId="4" borderId="34" xfId="0" applyNumberFormat="1" applyFont="1" applyFill="1" applyBorder="1" applyAlignment="1" applyProtection="1">
      <alignment vertical="center" wrapText="1"/>
      <protection locked="0"/>
    </xf>
    <xf numFmtId="168" fontId="28" fillId="4" borderId="18" xfId="0" applyNumberFormat="1" applyFont="1" applyFill="1" applyBorder="1" applyAlignment="1" applyProtection="1">
      <alignment vertical="center" wrapText="1"/>
      <protection locked="0"/>
    </xf>
    <xf numFmtId="0" fontId="6" fillId="0" borderId="0" xfId="0" applyFont="1"/>
    <xf numFmtId="0" fontId="10" fillId="4" borderId="0" xfId="0" applyFont="1" applyFill="1" applyAlignment="1">
      <alignment horizontal="left"/>
    </xf>
    <xf numFmtId="0" fontId="6" fillId="0" borderId="0" xfId="0" applyFont="1" applyAlignment="1">
      <alignment horizontal="center"/>
    </xf>
    <xf numFmtId="164" fontId="6" fillId="0" borderId="0" xfId="1" applyNumberFormat="1" applyFont="1" applyAlignment="1" applyProtection="1"/>
    <xf numFmtId="0" fontId="10" fillId="0" borderId="0" xfId="0" applyFont="1"/>
    <xf numFmtId="167" fontId="6" fillId="0" borderId="0" xfId="0" applyNumberFormat="1" applyFont="1"/>
    <xf numFmtId="0" fontId="10" fillId="0" borderId="0" xfId="0" applyFont="1" applyAlignment="1">
      <alignment horizontal="left"/>
    </xf>
    <xf numFmtId="9" fontId="6" fillId="0" borderId="0" xfId="3" applyFont="1" applyProtection="1"/>
    <xf numFmtId="0" fontId="10" fillId="0" borderId="0" xfId="0" applyFont="1" applyAlignment="1">
      <alignment horizontal="right"/>
    </xf>
    <xf numFmtId="0" fontId="19" fillId="3" borderId="0" xfId="0" applyFont="1" applyFill="1"/>
    <xf numFmtId="0" fontId="10" fillId="0" borderId="0" xfId="0" applyFont="1" applyAlignment="1">
      <alignment horizontal="center"/>
    </xf>
    <xf numFmtId="0" fontId="0" fillId="0" borderId="0" xfId="0" applyAlignment="1">
      <alignment horizontal="center" wrapText="1"/>
    </xf>
    <xf numFmtId="0" fontId="6" fillId="0" borderId="0" xfId="0" applyFont="1" applyAlignment="1">
      <alignment horizontal="center" wrapText="1"/>
    </xf>
    <xf numFmtId="0" fontId="20" fillId="0" borderId="62" xfId="9" quotePrefix="1" applyNumberFormat="1" applyFont="1" applyFill="1" applyBorder="1" applyAlignment="1" applyProtection="1">
      <alignment vertical="center" wrapText="1"/>
    </xf>
    <xf numFmtId="41" fontId="20" fillId="0" borderId="0" xfId="9" quotePrefix="1" applyNumberFormat="1" applyFont="1" applyFill="1" applyBorder="1" applyAlignment="1" applyProtection="1">
      <alignment vertical="center" wrapText="1"/>
    </xf>
    <xf numFmtId="167" fontId="20" fillId="0" borderId="0" xfId="9" applyNumberFormat="1" applyFont="1" applyFill="1" applyBorder="1" applyAlignment="1" applyProtection="1">
      <alignment vertical="center" wrapText="1"/>
    </xf>
    <xf numFmtId="41" fontId="20" fillId="0" borderId="0" xfId="9" applyNumberFormat="1" applyFont="1" applyFill="1" applyBorder="1" applyAlignment="1" applyProtection="1">
      <alignment horizontal="center" vertical="center" wrapText="1"/>
    </xf>
    <xf numFmtId="167" fontId="20" fillId="0" borderId="11" xfId="9" applyNumberFormat="1" applyFont="1" applyFill="1" applyBorder="1" applyAlignment="1" applyProtection="1">
      <alignment vertical="center" wrapText="1"/>
    </xf>
    <xf numFmtId="0" fontId="6" fillId="3" borderId="0" xfId="0" applyFont="1" applyFill="1"/>
    <xf numFmtId="0" fontId="27" fillId="8" borderId="21" xfId="0" applyFont="1" applyFill="1" applyBorder="1" applyAlignment="1">
      <alignment horizontal="center" vertical="center" wrapText="1"/>
    </xf>
    <xf numFmtId="0" fontId="27" fillId="8" borderId="22" xfId="0" applyFont="1" applyFill="1" applyBorder="1" applyAlignment="1">
      <alignment horizontal="center" vertical="center" wrapText="1"/>
    </xf>
    <xf numFmtId="165" fontId="20" fillId="9" borderId="7" xfId="2" applyNumberFormat="1" applyFont="1" applyFill="1" applyBorder="1" applyAlignment="1" applyProtection="1">
      <alignment horizontal="center" vertical="center" wrapText="1"/>
    </xf>
    <xf numFmtId="9" fontId="22" fillId="9" borderId="7" xfId="3" applyFont="1" applyFill="1" applyBorder="1" applyAlignment="1" applyProtection="1">
      <alignment horizontal="center" vertical="center" wrapText="1"/>
    </xf>
    <xf numFmtId="0" fontId="20" fillId="9" borderId="7" xfId="9" applyNumberFormat="1" applyFont="1" applyFill="1" applyBorder="1" applyAlignment="1" applyProtection="1">
      <alignment horizontal="center" vertical="center" wrapText="1"/>
    </xf>
    <xf numFmtId="0" fontId="9" fillId="10" borderId="23" xfId="0" applyFont="1" applyFill="1" applyBorder="1" applyAlignment="1">
      <alignment horizontal="center" vertical="top" wrapText="1"/>
    </xf>
    <xf numFmtId="0" fontId="9" fillId="10" borderId="20" xfId="0" applyFont="1" applyFill="1" applyBorder="1" applyAlignment="1">
      <alignment horizontal="center" vertical="top" wrapText="1"/>
    </xf>
    <xf numFmtId="44" fontId="21" fillId="8" borderId="63" xfId="2" applyFont="1" applyFill="1" applyBorder="1" applyAlignment="1" applyProtection="1">
      <alignment horizontal="center" vertical="center"/>
    </xf>
    <xf numFmtId="9" fontId="21" fillId="8" borderId="16" xfId="3" applyFont="1" applyFill="1" applyBorder="1" applyAlignment="1" applyProtection="1">
      <alignment horizontal="center" vertical="center"/>
    </xf>
    <xf numFmtId="169" fontId="23" fillId="8" borderId="16" xfId="9" applyNumberFormat="1" applyFont="1" applyFill="1" applyBorder="1" applyAlignment="1" applyProtection="1">
      <alignment horizontal="center" vertical="center"/>
    </xf>
    <xf numFmtId="164" fontId="23" fillId="8" borderId="16" xfId="1" applyNumberFormat="1" applyFont="1" applyFill="1" applyBorder="1" applyAlignment="1" applyProtection="1">
      <alignment vertical="center"/>
    </xf>
    <xf numFmtId="165" fontId="23" fillId="8" borderId="16" xfId="2" applyNumberFormat="1" applyFont="1" applyFill="1" applyBorder="1" applyAlignment="1" applyProtection="1">
      <alignment vertical="center"/>
    </xf>
    <xf numFmtId="44" fontId="21" fillId="8" borderId="64" xfId="2" applyFont="1" applyFill="1" applyBorder="1" applyAlignment="1" applyProtection="1">
      <alignment horizontal="center" vertical="center"/>
    </xf>
    <xf numFmtId="9" fontId="20" fillId="3" borderId="0" xfId="3" applyFont="1" applyFill="1" applyBorder="1" applyAlignment="1" applyProtection="1">
      <alignment horizontal="center" vertical="center"/>
    </xf>
    <xf numFmtId="0" fontId="24" fillId="5" borderId="0" xfId="7" applyFont="1" applyFill="1" applyAlignment="1">
      <alignment horizontal="center" vertical="center"/>
    </xf>
    <xf numFmtId="43" fontId="6" fillId="0" borderId="0" xfId="1" applyFont="1" applyProtection="1"/>
    <xf numFmtId="44" fontId="6" fillId="0" borderId="0" xfId="2" applyFont="1" applyProtection="1"/>
    <xf numFmtId="166" fontId="6" fillId="4" borderId="0" xfId="3" applyNumberFormat="1" applyFont="1" applyFill="1" applyProtection="1"/>
    <xf numFmtId="164" fontId="6" fillId="0" borderId="0" xfId="1" applyNumberFormat="1" applyFont="1" applyProtection="1"/>
    <xf numFmtId="44" fontId="6" fillId="2" borderId="0" xfId="2" applyFont="1" applyFill="1" applyAlignment="1" applyProtection="1">
      <alignment horizontal="center"/>
    </xf>
    <xf numFmtId="44" fontId="6" fillId="0" borderId="0" xfId="0" applyNumberFormat="1" applyFont="1"/>
    <xf numFmtId="9" fontId="6" fillId="2" borderId="0" xfId="3" applyFont="1" applyFill="1" applyAlignment="1" applyProtection="1">
      <alignment horizontal="center"/>
    </xf>
    <xf numFmtId="0" fontId="10" fillId="0" borderId="1" xfId="0" applyFont="1" applyBorder="1"/>
    <xf numFmtId="43" fontId="10" fillId="0" borderId="1" xfId="1" applyFont="1" applyBorder="1" applyProtection="1"/>
    <xf numFmtId="2" fontId="10" fillId="0" borderId="1" xfId="0" applyNumberFormat="1" applyFont="1" applyBorder="1" applyAlignment="1">
      <alignment horizontal="center"/>
    </xf>
    <xf numFmtId="10" fontId="6" fillId="0" borderId="1" xfId="3" applyNumberFormat="1" applyFont="1" applyBorder="1" applyProtection="1"/>
    <xf numFmtId="44" fontId="10" fillId="0" borderId="1" xfId="0" applyNumberFormat="1" applyFont="1" applyBorder="1"/>
    <xf numFmtId="44" fontId="10" fillId="2" borderId="1" xfId="2" applyFont="1" applyFill="1" applyBorder="1" applyAlignment="1" applyProtection="1">
      <alignment horizontal="center"/>
    </xf>
    <xf numFmtId="166" fontId="10" fillId="0" borderId="0" xfId="3" applyNumberFormat="1" applyFont="1" applyBorder="1" applyProtection="1"/>
    <xf numFmtId="2" fontId="10" fillId="0" borderId="0" xfId="0" applyNumberFormat="1" applyFont="1" applyAlignment="1">
      <alignment horizontal="center"/>
    </xf>
    <xf numFmtId="10" fontId="6" fillId="0" borderId="0" xfId="3" applyNumberFormat="1" applyFont="1" applyBorder="1" applyProtection="1"/>
    <xf numFmtId="44" fontId="10" fillId="0" borderId="0" xfId="0" applyNumberFormat="1" applyFont="1"/>
    <xf numFmtId="0" fontId="10" fillId="4" borderId="0" xfId="0" applyFont="1" applyFill="1" applyAlignment="1">
      <alignment horizontal="center" wrapText="1"/>
    </xf>
    <xf numFmtId="0" fontId="10" fillId="0" borderId="0" xfId="0" applyFont="1" applyAlignment="1">
      <alignment horizontal="center" wrapText="1"/>
    </xf>
    <xf numFmtId="0" fontId="10" fillId="0" borderId="0" xfId="0" applyFont="1" applyAlignment="1">
      <alignment horizontal="right" vertical="top"/>
    </xf>
    <xf numFmtId="0" fontId="6" fillId="0" borderId="0" xfId="4" applyFont="1" applyAlignment="1">
      <alignment horizontal="left" vertical="top"/>
    </xf>
    <xf numFmtId="164" fontId="6" fillId="0" borderId="0" xfId="0" applyNumberFormat="1" applyFont="1"/>
    <xf numFmtId="0" fontId="6" fillId="0" borderId="0" xfId="4" applyFont="1"/>
    <xf numFmtId="0" fontId="10" fillId="0" borderId="13" xfId="0" applyFont="1" applyBorder="1"/>
    <xf numFmtId="44" fontId="10" fillId="0" borderId="13" xfId="0" applyNumberFormat="1" applyFont="1" applyBorder="1"/>
    <xf numFmtId="43" fontId="10" fillId="0" borderId="0" xfId="1" applyFont="1" applyFill="1" applyProtection="1"/>
    <xf numFmtId="0" fontId="19" fillId="0" borderId="0" xfId="4" applyFont="1"/>
    <xf numFmtId="0" fontId="10" fillId="0" borderId="5" xfId="4" applyFont="1" applyBorder="1" applyAlignment="1">
      <alignment horizontal="left" vertical="top"/>
    </xf>
    <xf numFmtId="43" fontId="10" fillId="0" borderId="5" xfId="0" applyNumberFormat="1" applyFont="1" applyBorder="1"/>
    <xf numFmtId="0" fontId="10" fillId="0" borderId="14" xfId="4" applyFont="1" applyBorder="1" applyAlignment="1">
      <alignment horizontal="left" vertical="top"/>
    </xf>
    <xf numFmtId="43" fontId="10" fillId="0" borderId="14" xfId="0" applyNumberFormat="1" applyFont="1" applyBorder="1"/>
    <xf numFmtId="43" fontId="10" fillId="0" borderId="1" xfId="0" applyNumberFormat="1" applyFont="1" applyBorder="1"/>
    <xf numFmtId="0" fontId="10" fillId="0" borderId="0" xfId="4" applyFont="1" applyAlignment="1">
      <alignment horizontal="left" vertical="top"/>
    </xf>
    <xf numFmtId="43" fontId="10" fillId="0" borderId="0" xfId="0" applyNumberFormat="1" applyFont="1"/>
    <xf numFmtId="0" fontId="6" fillId="0" borderId="13" xfId="0" applyFont="1" applyBorder="1"/>
    <xf numFmtId="10" fontId="22" fillId="0" borderId="13" xfId="0" applyNumberFormat="1" applyFont="1" applyBorder="1" applyAlignment="1">
      <alignment horizontal="left"/>
    </xf>
    <xf numFmtId="43" fontId="6" fillId="0" borderId="13" xfId="0" applyNumberFormat="1" applyFont="1" applyBorder="1"/>
    <xf numFmtId="43" fontId="10" fillId="0" borderId="13" xfId="0" applyNumberFormat="1" applyFont="1" applyBorder="1"/>
    <xf numFmtId="43" fontId="10" fillId="0" borderId="1" xfId="1" applyFont="1" applyFill="1" applyBorder="1" applyProtection="1"/>
    <xf numFmtId="0" fontId="6" fillId="4" borderId="0" xfId="0" applyFont="1" applyFill="1" applyAlignment="1" applyProtection="1">
      <alignment horizontal="center"/>
      <protection locked="0"/>
    </xf>
    <xf numFmtId="0" fontId="0" fillId="4" borderId="0" xfId="0" applyFill="1" applyProtection="1">
      <protection locked="0"/>
    </xf>
    <xf numFmtId="0" fontId="0" fillId="17" borderId="0" xfId="0" applyFill="1"/>
    <xf numFmtId="0" fontId="14" fillId="0" borderId="0" xfId="0" applyFont="1"/>
    <xf numFmtId="0" fontId="2" fillId="0" borderId="0" xfId="0" applyFont="1" applyAlignment="1">
      <alignment horizontal="center" wrapText="1"/>
    </xf>
    <xf numFmtId="0" fontId="0" fillId="14" borderId="0" xfId="0" applyFill="1"/>
    <xf numFmtId="0" fontId="36" fillId="0" borderId="0" xfId="0" applyFont="1" applyAlignment="1">
      <alignment horizontal="center" wrapText="1"/>
    </xf>
    <xf numFmtId="0" fontId="0" fillId="7" borderId="0" xfId="0" applyFill="1"/>
    <xf numFmtId="0" fontId="8" fillId="6" borderId="33" xfId="0" applyFont="1" applyFill="1" applyBorder="1" applyAlignment="1">
      <alignment vertical="center"/>
    </xf>
    <xf numFmtId="44" fontId="2" fillId="0" borderId="0" xfId="0" applyNumberFormat="1" applyFont="1"/>
    <xf numFmtId="0" fontId="27" fillId="11" borderId="0" xfId="0" applyFont="1" applyFill="1" applyAlignment="1">
      <alignment vertical="center" wrapText="1"/>
    </xf>
    <xf numFmtId="44" fontId="30" fillId="0" borderId="0" xfId="0" applyNumberFormat="1" applyFont="1"/>
    <xf numFmtId="0" fontId="2" fillId="0" borderId="33" xfId="0" applyFont="1" applyBorder="1"/>
    <xf numFmtId="44" fontId="2" fillId="0" borderId="33" xfId="0" applyNumberFormat="1" applyFont="1" applyBorder="1"/>
    <xf numFmtId="0" fontId="9" fillId="10" borderId="33" xfId="0" applyFont="1" applyFill="1" applyBorder="1" applyAlignment="1">
      <alignment vertical="center" wrapText="1"/>
    </xf>
    <xf numFmtId="9" fontId="0" fillId="0" borderId="0" xfId="3" applyFont="1" applyAlignment="1" applyProtection="1">
      <alignment horizontal="center"/>
    </xf>
    <xf numFmtId="9" fontId="0" fillId="14" borderId="0" xfId="3" applyFont="1" applyFill="1" applyAlignment="1" applyProtection="1">
      <alignment horizontal="center"/>
    </xf>
    <xf numFmtId="0" fontId="39" fillId="9" borderId="33" xfId="0" applyFont="1" applyFill="1" applyBorder="1"/>
    <xf numFmtId="44" fontId="39" fillId="9" borderId="33" xfId="0" applyNumberFormat="1" applyFont="1" applyFill="1" applyBorder="1"/>
    <xf numFmtId="9" fontId="6" fillId="9" borderId="0" xfId="3" applyFont="1" applyFill="1" applyAlignment="1" applyProtection="1">
      <alignment horizontal="center"/>
    </xf>
    <xf numFmtId="9" fontId="6" fillId="14" borderId="0" xfId="3" applyFont="1" applyFill="1" applyAlignment="1" applyProtection="1">
      <alignment horizontal="center"/>
    </xf>
    <xf numFmtId="9" fontId="13" fillId="7" borderId="0" xfId="3" applyFont="1" applyFill="1" applyAlignment="1" applyProtection="1">
      <alignment horizontal="center"/>
    </xf>
    <xf numFmtId="0" fontId="6" fillId="9" borderId="0" xfId="0" applyFont="1" applyFill="1"/>
    <xf numFmtId="0" fontId="6" fillId="9" borderId="0" xfId="0" applyFont="1" applyFill="1" applyAlignment="1">
      <alignment horizontal="center"/>
    </xf>
    <xf numFmtId="0" fontId="6" fillId="14" borderId="0" xfId="0" applyFont="1" applyFill="1"/>
    <xf numFmtId="10" fontId="0" fillId="0" borderId="0" xfId="0" applyNumberFormat="1"/>
    <xf numFmtId="0" fontId="0" fillId="0" borderId="33" xfId="0" applyBorder="1"/>
    <xf numFmtId="43" fontId="0" fillId="0" borderId="33" xfId="0" applyNumberFormat="1" applyBorder="1"/>
    <xf numFmtId="0" fontId="0" fillId="0" borderId="39" xfId="0" applyBorder="1"/>
    <xf numFmtId="9" fontId="0" fillId="14" borderId="0" xfId="3" applyFont="1" applyFill="1" applyBorder="1" applyAlignment="1" applyProtection="1">
      <alignment horizontal="center"/>
    </xf>
    <xf numFmtId="0" fontId="49" fillId="8" borderId="0" xfId="0" applyFont="1" applyFill="1"/>
    <xf numFmtId="9" fontId="40" fillId="8" borderId="0" xfId="3" applyFont="1" applyFill="1" applyAlignment="1" applyProtection="1">
      <alignment horizontal="center"/>
    </xf>
    <xf numFmtId="0" fontId="40" fillId="8" borderId="0" xfId="0" applyFont="1" applyFill="1"/>
    <xf numFmtId="0" fontId="30" fillId="15" borderId="0" xfId="0" applyFont="1" applyFill="1"/>
    <xf numFmtId="9" fontId="42" fillId="0" borderId="0" xfId="3" applyFont="1" applyAlignment="1" applyProtection="1">
      <alignment horizontal="center"/>
    </xf>
    <xf numFmtId="0" fontId="8" fillId="6" borderId="33" xfId="0" applyFont="1" applyFill="1" applyBorder="1"/>
    <xf numFmtId="0" fontId="41" fillId="7" borderId="0" xfId="0" applyFont="1" applyFill="1"/>
    <xf numFmtId="0" fontId="39" fillId="19" borderId="33" xfId="0" applyFont="1" applyFill="1" applyBorder="1"/>
    <xf numFmtId="44" fontId="39" fillId="19" borderId="33" xfId="0" applyNumberFormat="1" applyFont="1" applyFill="1" applyBorder="1"/>
    <xf numFmtId="9" fontId="6" fillId="19" borderId="0" xfId="3" applyFont="1" applyFill="1" applyAlignment="1" applyProtection="1">
      <alignment horizontal="center"/>
    </xf>
    <xf numFmtId="0" fontId="6" fillId="19" borderId="0" xfId="0" applyFont="1" applyFill="1"/>
    <xf numFmtId="0" fontId="6" fillId="19" borderId="0" xfId="0" applyFont="1" applyFill="1" applyAlignment="1">
      <alignment horizontal="center"/>
    </xf>
    <xf numFmtId="0" fontId="49" fillId="6" borderId="0" xfId="0" applyFont="1" applyFill="1"/>
    <xf numFmtId="9" fontId="40" fillId="6" borderId="0" xfId="3" applyFont="1" applyFill="1" applyAlignment="1" applyProtection="1">
      <alignment horizontal="center"/>
    </xf>
    <xf numFmtId="0" fontId="40" fillId="6" borderId="0" xfId="0" applyFont="1" applyFill="1"/>
    <xf numFmtId="0" fontId="41" fillId="0" borderId="0" xfId="0" applyFont="1"/>
    <xf numFmtId="0" fontId="30" fillId="0" borderId="0" xfId="0" applyFont="1"/>
    <xf numFmtId="0" fontId="6" fillId="0" borderId="0" xfId="0" applyFont="1" applyAlignment="1">
      <alignment vertical="top"/>
    </xf>
    <xf numFmtId="0" fontId="6" fillId="14" borderId="0" xfId="0" applyFont="1" applyFill="1" applyAlignment="1">
      <alignment vertical="top"/>
    </xf>
    <xf numFmtId="0" fontId="6" fillId="7" borderId="0" xfId="0" applyFont="1" applyFill="1" applyAlignment="1">
      <alignment vertical="top"/>
    </xf>
    <xf numFmtId="0" fontId="32" fillId="10" borderId="0" xfId="0" applyFont="1" applyFill="1" applyAlignment="1">
      <alignment vertical="center" wrapText="1"/>
    </xf>
    <xf numFmtId="0" fontId="11" fillId="0" borderId="0" xfId="0" applyFont="1"/>
    <xf numFmtId="0" fontId="29" fillId="10" borderId="33" xfId="0" applyFont="1" applyFill="1" applyBorder="1" applyAlignment="1">
      <alignment vertical="center" wrapText="1"/>
    </xf>
    <xf numFmtId="44" fontId="33" fillId="0" borderId="33" xfId="0" applyNumberFormat="1" applyFont="1" applyBorder="1"/>
    <xf numFmtId="44" fontId="33" fillId="0" borderId="0" xfId="0" applyNumberFormat="1" applyFont="1"/>
    <xf numFmtId="43" fontId="0" fillId="0" borderId="0" xfId="1" applyFont="1" applyProtection="1"/>
    <xf numFmtId="9" fontId="13" fillId="0" borderId="0" xfId="3" applyFont="1" applyAlignment="1" applyProtection="1">
      <alignment horizontal="center"/>
    </xf>
    <xf numFmtId="9" fontId="13" fillId="14" borderId="0" xfId="3" applyFont="1" applyFill="1" applyAlignment="1" applyProtection="1">
      <alignment horizontal="center"/>
    </xf>
    <xf numFmtId="0" fontId="30" fillId="2" borderId="0" xfId="0" applyFont="1" applyFill="1"/>
    <xf numFmtId="44" fontId="30" fillId="2" borderId="0" xfId="0" applyNumberFormat="1" applyFont="1" applyFill="1"/>
    <xf numFmtId="0" fontId="39" fillId="20" borderId="33" xfId="0" applyFont="1" applyFill="1" applyBorder="1"/>
    <xf numFmtId="44" fontId="39" fillId="20" borderId="33" xfId="0" applyNumberFormat="1" applyFont="1" applyFill="1" applyBorder="1"/>
    <xf numFmtId="9" fontId="6" fillId="20" borderId="0" xfId="3" applyFont="1" applyFill="1" applyAlignment="1" applyProtection="1">
      <alignment horizontal="center"/>
    </xf>
    <xf numFmtId="0" fontId="6" fillId="20" borderId="0" xfId="0" applyFont="1" applyFill="1"/>
    <xf numFmtId="0" fontId="6" fillId="20" borderId="0" xfId="0" applyFont="1" applyFill="1" applyAlignment="1">
      <alignment horizontal="center"/>
    </xf>
    <xf numFmtId="0" fontId="49" fillId="11" borderId="0" xfId="0" applyFont="1" applyFill="1"/>
    <xf numFmtId="9" fontId="40" fillId="11" borderId="0" xfId="3" applyFont="1" applyFill="1" applyAlignment="1" applyProtection="1">
      <alignment horizontal="center"/>
    </xf>
    <xf numFmtId="0" fontId="40" fillId="11" borderId="0" xfId="0" applyFont="1" applyFill="1"/>
    <xf numFmtId="0" fontId="45" fillId="0" borderId="0" xfId="0" applyFont="1" applyAlignment="1">
      <alignment horizontal="center"/>
    </xf>
    <xf numFmtId="0" fontId="51" fillId="0" borderId="0" xfId="0" applyFont="1"/>
    <xf numFmtId="0" fontId="8" fillId="17" borderId="7" xfId="0" applyFont="1" applyFill="1" applyBorder="1" applyAlignment="1">
      <alignment horizontal="center"/>
    </xf>
    <xf numFmtId="1" fontId="0" fillId="0" borderId="7" xfId="0" applyNumberFormat="1" applyBorder="1" applyAlignment="1">
      <alignment horizontal="center"/>
    </xf>
    <xf numFmtId="0" fontId="2" fillId="22" borderId="7" xfId="0" applyFont="1" applyFill="1" applyBorder="1"/>
    <xf numFmtId="0" fontId="2" fillId="22" borderId="7" xfId="0" applyFont="1" applyFill="1" applyBorder="1" applyAlignment="1">
      <alignment vertical="center"/>
    </xf>
    <xf numFmtId="0" fontId="0" fillId="0" borderId="7" xfId="0" applyBorder="1" applyAlignment="1">
      <alignment vertical="center"/>
    </xf>
    <xf numFmtId="0" fontId="2" fillId="0" borderId="0" xfId="0" applyFont="1" applyAlignment="1">
      <alignment vertical="center"/>
    </xf>
    <xf numFmtId="0" fontId="2" fillId="0" borderId="0" xfId="0" applyFont="1" applyAlignment="1">
      <alignment horizontal="center" vertical="center"/>
    </xf>
    <xf numFmtId="0" fontId="0" fillId="0" borderId="0" xfId="0" applyAlignment="1">
      <alignment vertical="center"/>
    </xf>
    <xf numFmtId="0" fontId="0" fillId="0" borderId="0" xfId="0" applyAlignment="1">
      <alignment vertical="center" wrapText="1"/>
    </xf>
    <xf numFmtId="0" fontId="36" fillId="0" borderId="0" xfId="0" applyFont="1" applyAlignment="1">
      <alignment horizontal="center"/>
    </xf>
    <xf numFmtId="0" fontId="61" fillId="0" borderId="0" xfId="0" applyFont="1"/>
    <xf numFmtId="1" fontId="53" fillId="0" borderId="7" xfId="0" applyNumberFormat="1" applyFont="1" applyBorder="1" applyAlignment="1">
      <alignment horizontal="center" vertical="center"/>
    </xf>
    <xf numFmtId="0" fontId="58" fillId="17" borderId="7" xfId="0" applyFont="1" applyFill="1" applyBorder="1" applyAlignment="1">
      <alignment vertical="center" wrapText="1"/>
    </xf>
    <xf numFmtId="0" fontId="58" fillId="17" borderId="7" xfId="0" applyFont="1" applyFill="1" applyBorder="1" applyAlignment="1">
      <alignment horizontal="center" vertical="center" wrapText="1"/>
    </xf>
    <xf numFmtId="0" fontId="45" fillId="0" borderId="0" xfId="0" applyFont="1" applyAlignment="1">
      <alignment horizontal="center" vertical="center"/>
    </xf>
    <xf numFmtId="0" fontId="52" fillId="25" borderId="7" xfId="0" applyFont="1" applyFill="1" applyBorder="1" applyAlignment="1">
      <alignment vertical="center" wrapText="1"/>
    </xf>
    <xf numFmtId="1" fontId="54" fillId="0" borderId="7" xfId="0" applyNumberFormat="1" applyFont="1" applyBorder="1" applyAlignment="1">
      <alignment horizontal="center" vertical="center" wrapText="1"/>
    </xf>
    <xf numFmtId="37" fontId="55" fillId="0" borderId="7" xfId="0" applyNumberFormat="1" applyFont="1" applyBorder="1" applyAlignment="1">
      <alignment horizontal="center" vertical="center" wrapText="1"/>
    </xf>
    <xf numFmtId="1" fontId="55" fillId="0" borderId="7" xfId="1" applyNumberFormat="1" applyFont="1" applyFill="1" applyBorder="1" applyAlignment="1" applyProtection="1">
      <alignment horizontal="center" vertical="center" wrapText="1"/>
    </xf>
    <xf numFmtId="0" fontId="52" fillId="25" borderId="7" xfId="0" applyFont="1" applyFill="1" applyBorder="1" applyAlignment="1">
      <alignment horizontal="center" vertical="center" wrapText="1"/>
    </xf>
    <xf numFmtId="0" fontId="2" fillId="4" borderId="7" xfId="0" applyFont="1" applyFill="1" applyBorder="1" applyAlignment="1" applyProtection="1">
      <alignment horizontal="center" vertical="center"/>
      <protection locked="0"/>
    </xf>
    <xf numFmtId="3" fontId="2" fillId="4" borderId="7" xfId="0" applyNumberFormat="1" applyFont="1" applyFill="1" applyBorder="1" applyAlignment="1" applyProtection="1">
      <alignment horizontal="center" vertical="center"/>
      <protection locked="0"/>
    </xf>
    <xf numFmtId="0" fontId="51" fillId="4" borderId="7" xfId="0" applyFont="1" applyFill="1" applyBorder="1" applyProtection="1">
      <protection locked="0"/>
    </xf>
    <xf numFmtId="0" fontId="2" fillId="0" borderId="0" xfId="0" applyFont="1" applyAlignment="1" applyProtection="1">
      <alignment horizontal="left"/>
      <protection hidden="1"/>
    </xf>
    <xf numFmtId="0" fontId="2" fillId="24" borderId="0" xfId="0" applyFont="1" applyFill="1" applyAlignment="1" applyProtection="1">
      <alignment horizontal="center"/>
      <protection hidden="1"/>
    </xf>
    <xf numFmtId="17" fontId="0" fillId="0" borderId="0" xfId="0" applyNumberFormat="1" applyAlignment="1" applyProtection="1">
      <alignment horizontal="center"/>
      <protection hidden="1"/>
    </xf>
    <xf numFmtId="1" fontId="2" fillId="0" borderId="0" xfId="0" applyNumberFormat="1" applyFont="1" applyAlignment="1" applyProtection="1">
      <alignment horizontal="center"/>
      <protection hidden="1"/>
    </xf>
    <xf numFmtId="0" fontId="0" fillId="0" borderId="0" xfId="0" applyAlignment="1" applyProtection="1">
      <alignment horizontal="center"/>
      <protection hidden="1"/>
    </xf>
    <xf numFmtId="1" fontId="0" fillId="0" borderId="0" xfId="0" applyNumberFormat="1" applyAlignment="1" applyProtection="1">
      <alignment horizontal="center"/>
      <protection hidden="1"/>
    </xf>
    <xf numFmtId="3" fontId="0" fillId="0" borderId="0" xfId="0" applyNumberFormat="1" applyAlignment="1" applyProtection="1">
      <alignment horizontal="center"/>
      <protection hidden="1"/>
    </xf>
    <xf numFmtId="1" fontId="0" fillId="0" borderId="0" xfId="0" applyNumberFormat="1" applyProtection="1">
      <protection hidden="1"/>
    </xf>
    <xf numFmtId="17" fontId="0" fillId="0" borderId="0" xfId="0" applyNumberFormat="1" applyProtection="1">
      <protection hidden="1"/>
    </xf>
    <xf numFmtId="0" fontId="6" fillId="17" borderId="0" xfId="0" applyFont="1" applyFill="1"/>
    <xf numFmtId="0" fontId="6" fillId="17" borderId="0" xfId="0" applyFont="1" applyFill="1" applyAlignment="1">
      <alignment horizontal="center"/>
    </xf>
    <xf numFmtId="164" fontId="6" fillId="17" borderId="0" xfId="1" applyNumberFormat="1" applyFont="1" applyFill="1" applyAlignment="1" applyProtection="1"/>
    <xf numFmtId="0" fontId="8" fillId="17" borderId="82" xfId="0" applyFont="1" applyFill="1" applyBorder="1" applyAlignment="1">
      <alignment horizontal="center"/>
    </xf>
    <xf numFmtId="0" fontId="8" fillId="17" borderId="0" xfId="0" applyFont="1" applyFill="1" applyAlignment="1">
      <alignment horizontal="center"/>
    </xf>
    <xf numFmtId="0" fontId="8" fillId="17" borderId="83" xfId="0" applyFont="1" applyFill="1" applyBorder="1" applyAlignment="1">
      <alignment horizontal="center"/>
    </xf>
    <xf numFmtId="44" fontId="8" fillId="17" borderId="84" xfId="0" applyNumberFormat="1" applyFont="1" applyFill="1" applyBorder="1"/>
    <xf numFmtId="44" fontId="8" fillId="17" borderId="85" xfId="0" applyNumberFormat="1" applyFont="1" applyFill="1" applyBorder="1"/>
    <xf numFmtId="44" fontId="8" fillId="17" borderId="86" xfId="0" applyNumberFormat="1" applyFont="1" applyFill="1" applyBorder="1"/>
    <xf numFmtId="0" fontId="60" fillId="0" borderId="0" xfId="0" applyFont="1"/>
    <xf numFmtId="0" fontId="60" fillId="0" borderId="89" xfId="0" applyFont="1" applyBorder="1"/>
    <xf numFmtId="0" fontId="36" fillId="0" borderId="89" xfId="0" applyFont="1" applyBorder="1" applyAlignment="1">
      <alignment horizontal="center"/>
    </xf>
    <xf numFmtId="0" fontId="61" fillId="0" borderId="89" xfId="0" applyFont="1" applyBorder="1"/>
    <xf numFmtId="0" fontId="0" fillId="0" borderId="89" xfId="0" applyBorder="1"/>
    <xf numFmtId="0" fontId="51" fillId="0" borderId="89" xfId="0" applyFont="1" applyBorder="1"/>
    <xf numFmtId="0" fontId="59" fillId="17" borderId="13" xfId="0" applyFont="1" applyFill="1" applyBorder="1" applyAlignment="1">
      <alignment vertical="center" wrapText="1"/>
    </xf>
    <xf numFmtId="0" fontId="59" fillId="17" borderId="13" xfId="0" applyFont="1" applyFill="1" applyBorder="1" applyAlignment="1">
      <alignment vertical="center"/>
    </xf>
    <xf numFmtId="0" fontId="58" fillId="17" borderId="13" xfId="0" applyFont="1" applyFill="1" applyBorder="1" applyAlignment="1">
      <alignment horizontal="right" vertical="center" wrapText="1"/>
    </xf>
    <xf numFmtId="168" fontId="62" fillId="4" borderId="18" xfId="0" applyNumberFormat="1" applyFont="1" applyFill="1" applyBorder="1" applyAlignment="1" applyProtection="1">
      <alignment vertical="center" wrapText="1"/>
      <protection locked="0"/>
    </xf>
    <xf numFmtId="168" fontId="62" fillId="4" borderId="35" xfId="0" applyNumberFormat="1" applyFont="1" applyFill="1" applyBorder="1" applyAlignment="1" applyProtection="1">
      <alignment vertical="center" wrapText="1"/>
      <protection locked="0"/>
    </xf>
    <xf numFmtId="0" fontId="55" fillId="23" borderId="7" xfId="0" applyFont="1" applyFill="1" applyBorder="1" applyAlignment="1" applyProtection="1">
      <alignment vertical="center" wrapText="1"/>
      <protection locked="0"/>
    </xf>
    <xf numFmtId="0" fontId="55" fillId="4" borderId="7" xfId="0" applyFont="1" applyFill="1" applyBorder="1" applyProtection="1">
      <protection locked="0"/>
    </xf>
    <xf numFmtId="1" fontId="55" fillId="23" borderId="7" xfId="0" applyNumberFormat="1" applyFont="1" applyFill="1" applyBorder="1" applyAlignment="1" applyProtection="1">
      <alignment horizontal="center" vertical="center" wrapText="1"/>
      <protection locked="0"/>
    </xf>
    <xf numFmtId="1" fontId="54" fillId="4" borderId="7" xfId="0" applyNumberFormat="1" applyFont="1" applyFill="1" applyBorder="1" applyAlignment="1" applyProtection="1">
      <alignment horizontal="center"/>
      <protection locked="0"/>
    </xf>
    <xf numFmtId="1" fontId="51" fillId="4" borderId="7" xfId="0" applyNumberFormat="1" applyFont="1" applyFill="1" applyBorder="1" applyAlignment="1" applyProtection="1">
      <alignment horizontal="center"/>
      <protection locked="0"/>
    </xf>
    <xf numFmtId="9" fontId="55" fillId="4" borderId="7" xfId="0" applyNumberFormat="1" applyFont="1" applyFill="1" applyBorder="1" applyAlignment="1" applyProtection="1">
      <alignment horizontal="center" vertical="center" wrapText="1"/>
      <protection locked="0"/>
    </xf>
    <xf numFmtId="9" fontId="55" fillId="23" borderId="7" xfId="1" applyNumberFormat="1" applyFont="1" applyFill="1" applyBorder="1" applyAlignment="1" applyProtection="1">
      <alignment horizontal="center" vertical="center" wrapText="1"/>
      <protection locked="0"/>
    </xf>
    <xf numFmtId="9" fontId="54" fillId="4" borderId="7" xfId="0" applyNumberFormat="1" applyFont="1" applyFill="1" applyBorder="1" applyAlignment="1" applyProtection="1">
      <alignment horizontal="center"/>
      <protection locked="0"/>
    </xf>
    <xf numFmtId="9" fontId="56" fillId="4" borderId="7" xfId="0" applyNumberFormat="1" applyFont="1" applyFill="1" applyBorder="1" applyAlignment="1" applyProtection="1">
      <alignment horizontal="center"/>
      <protection locked="0"/>
    </xf>
    <xf numFmtId="0" fontId="19" fillId="4" borderId="2" xfId="0" applyFont="1" applyFill="1" applyBorder="1" applyAlignment="1" applyProtection="1">
      <alignment horizontal="center"/>
      <protection locked="0"/>
    </xf>
    <xf numFmtId="0" fontId="19" fillId="4" borderId="4" xfId="0" applyFont="1" applyFill="1" applyBorder="1" applyAlignment="1" applyProtection="1">
      <alignment horizontal="center"/>
      <protection locked="0"/>
    </xf>
    <xf numFmtId="0" fontId="0" fillId="0" borderId="7" xfId="0" applyBorder="1" applyAlignment="1">
      <alignment vertical="center" wrapText="1"/>
    </xf>
    <xf numFmtId="0" fontId="2" fillId="22" borderId="7" xfId="0" applyFont="1" applyFill="1" applyBorder="1" applyAlignment="1">
      <alignment horizontal="left"/>
    </xf>
    <xf numFmtId="0" fontId="47" fillId="17" borderId="7" xfId="0" applyFont="1" applyFill="1" applyBorder="1" applyAlignment="1">
      <alignment horizontal="center" vertical="center"/>
    </xf>
    <xf numFmtId="0" fontId="10" fillId="4" borderId="69" xfId="0" applyFont="1" applyFill="1" applyBorder="1" applyAlignment="1">
      <alignment horizontal="left"/>
    </xf>
    <xf numFmtId="0" fontId="10" fillId="4" borderId="67" xfId="0" applyFont="1" applyFill="1" applyBorder="1" applyAlignment="1">
      <alignment horizontal="left"/>
    </xf>
    <xf numFmtId="0" fontId="10" fillId="0" borderId="69" xfId="0" applyFont="1" applyBorder="1"/>
    <xf numFmtId="0" fontId="10" fillId="0" borderId="67" xfId="0" applyFont="1" applyBorder="1"/>
    <xf numFmtId="0" fontId="8" fillId="17" borderId="61" xfId="0" applyFont="1" applyFill="1" applyBorder="1" applyAlignment="1">
      <alignment horizontal="right"/>
    </xf>
    <xf numFmtId="0" fontId="8" fillId="17" borderId="12" xfId="0" applyFont="1" applyFill="1" applyBorder="1" applyAlignment="1">
      <alignment horizontal="right"/>
    </xf>
    <xf numFmtId="0" fontId="2" fillId="21" borderId="63" xfId="0" applyFont="1" applyFill="1" applyBorder="1" applyAlignment="1">
      <alignment horizontal="right"/>
    </xf>
    <xf numFmtId="0" fontId="2" fillId="21" borderId="64" xfId="0" applyFont="1" applyFill="1" applyBorder="1" applyAlignment="1">
      <alignment horizontal="right"/>
    </xf>
    <xf numFmtId="0" fontId="8" fillId="17" borderId="79" xfId="0" applyFont="1" applyFill="1" applyBorder="1" applyAlignment="1">
      <alignment horizontal="center"/>
    </xf>
    <xf numFmtId="0" fontId="8" fillId="17" borderId="80" xfId="0" applyFont="1" applyFill="1" applyBorder="1" applyAlignment="1">
      <alignment horizontal="center"/>
    </xf>
    <xf numFmtId="0" fontId="8" fillId="17" borderId="81" xfId="0" applyFont="1" applyFill="1" applyBorder="1" applyAlignment="1">
      <alignment horizontal="center"/>
    </xf>
    <xf numFmtId="0" fontId="27" fillId="8" borderId="22" xfId="0" applyFont="1" applyFill="1" applyBorder="1" applyAlignment="1">
      <alignment horizontal="center" vertical="center" wrapText="1"/>
    </xf>
    <xf numFmtId="0" fontId="27" fillId="8" borderId="24" xfId="0" applyFont="1" applyFill="1" applyBorder="1" applyAlignment="1">
      <alignment horizontal="center" vertical="center" wrapText="1"/>
    </xf>
    <xf numFmtId="0" fontId="10" fillId="0" borderId="10" xfId="0" applyFont="1" applyBorder="1" applyAlignment="1">
      <alignment horizontal="left" wrapText="1"/>
    </xf>
    <xf numFmtId="0" fontId="10" fillId="0" borderId="0" xfId="0" applyFont="1" applyAlignment="1">
      <alignment horizontal="left" wrapText="1"/>
    </xf>
    <xf numFmtId="0" fontId="58" fillId="17" borderId="71" xfId="0" applyFont="1" applyFill="1" applyBorder="1" applyAlignment="1" applyProtection="1">
      <alignment horizontal="center"/>
      <protection hidden="1"/>
    </xf>
    <xf numFmtId="0" fontId="58" fillId="17" borderId="72" xfId="0" applyFont="1" applyFill="1" applyBorder="1" applyAlignment="1" applyProtection="1">
      <alignment horizontal="center"/>
      <protection hidden="1"/>
    </xf>
    <xf numFmtId="0" fontId="58" fillId="17" borderId="73" xfId="0" applyFont="1" applyFill="1" applyBorder="1" applyAlignment="1" applyProtection="1">
      <alignment horizontal="center"/>
      <protection hidden="1"/>
    </xf>
    <xf numFmtId="0" fontId="8" fillId="17" borderId="79" xfId="0" applyFont="1" applyFill="1" applyBorder="1" applyAlignment="1" applyProtection="1">
      <alignment horizontal="center"/>
      <protection hidden="1"/>
    </xf>
    <xf numFmtId="0" fontId="8" fillId="17" borderId="80" xfId="0" applyFont="1" applyFill="1" applyBorder="1" applyAlignment="1" applyProtection="1">
      <alignment horizontal="center"/>
      <protection hidden="1"/>
    </xf>
    <xf numFmtId="0" fontId="8" fillId="17" borderId="81" xfId="0" applyFont="1" applyFill="1" applyBorder="1" applyAlignment="1" applyProtection="1">
      <alignment horizontal="center"/>
      <protection hidden="1"/>
    </xf>
    <xf numFmtId="0" fontId="21" fillId="8" borderId="61" xfId="9" applyNumberFormat="1" applyFont="1" applyFill="1" applyBorder="1" applyAlignment="1" applyProtection="1">
      <alignment horizontal="center" vertical="center"/>
    </xf>
    <xf numFmtId="0" fontId="21" fillId="8" borderId="14" xfId="9" applyNumberFormat="1" applyFont="1" applyFill="1" applyBorder="1" applyAlignment="1" applyProtection="1">
      <alignment horizontal="center" vertical="center"/>
    </xf>
    <xf numFmtId="0" fontId="21" fillId="8" borderId="12" xfId="9" applyNumberFormat="1" applyFont="1" applyFill="1" applyBorder="1" applyAlignment="1" applyProtection="1">
      <alignment horizontal="center" vertical="center"/>
    </xf>
    <xf numFmtId="0" fontId="18" fillId="8" borderId="0" xfId="0" applyFont="1" applyFill="1" applyAlignment="1">
      <alignment horizontal="center"/>
    </xf>
    <xf numFmtId="0" fontId="15" fillId="9" borderId="0" xfId="0" applyFont="1" applyFill="1" applyAlignment="1">
      <alignment horizontal="center"/>
    </xf>
  </cellXfs>
  <cellStyles count="13">
    <cellStyle name="Comma" xfId="1" builtinId="3"/>
    <cellStyle name="Comma 2" xfId="5" xr:uid="{00000000-0005-0000-0000-000001000000}"/>
    <cellStyle name="Comma 3" xfId="9" xr:uid="{00000000-0005-0000-0000-000002000000}"/>
    <cellStyle name="Currency" xfId="2" builtinId="4"/>
    <cellStyle name="Currency 2" xfId="8" xr:uid="{00000000-0005-0000-0000-000004000000}"/>
    <cellStyle name="Currency 3" xfId="11" xr:uid="{00000000-0005-0000-0000-000005000000}"/>
    <cellStyle name="Normal" xfId="0" builtinId="0"/>
    <cellStyle name="Normal 2" xfId="4" xr:uid="{00000000-0005-0000-0000-000007000000}"/>
    <cellStyle name="Normal 3" xfId="7" xr:uid="{00000000-0005-0000-0000-000008000000}"/>
    <cellStyle name="Normal 4" xfId="10" xr:uid="{00000000-0005-0000-0000-000009000000}"/>
    <cellStyle name="Percent" xfId="3" builtinId="5"/>
    <cellStyle name="Percent 2" xfId="6" xr:uid="{00000000-0005-0000-0000-00000B000000}"/>
    <cellStyle name="Percent 3" xfId="12" xr:uid="{00000000-0005-0000-0000-00000C000000}"/>
  </cellStyles>
  <dxfs count="3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fgColor rgb="FFFFFF00"/>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ill>
        <patternFill>
          <fgColor rgb="FFFFFF00"/>
          <bgColor rgb="FFFFFF00"/>
        </patternFill>
      </fill>
    </dxf>
    <dxf>
      <font>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FFFFCC"/>
      <color rgb="FF293666"/>
      <color rgb="FFE8AB30"/>
      <color rgb="FF99FF66"/>
      <color rgb="FF407CCA"/>
      <color rgb="FFCCFF33"/>
      <color rgb="FF162E4E"/>
      <color rgb="FFFF0000"/>
      <color rgb="FFF97F7F"/>
      <color rgb="FF19355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camdenhealth.org/about-us/?gad_source=1&amp;gclid=Cj0KCQiA4-y8BhC3ARIsAHmjC_ESs3rVeVnmEKqmOo4VXEP8a8GMQwzpUByH-eiP8S5N3M3XMuEZrIAaAq19EALw_wcB"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camdenhealth.org/about-us/?gad_source=1&amp;gclid=Cj0KCQiA4-y8BhC3ARIsAHmjC_HhLc-xzHNPCpprzCTxNT6kc6Keo4l7hTHJUqa2RpKdQtyBBoAEmB8aAtHGEALw_wcB"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camdenhealth.org/about-us/?gad_source=1&amp;gclid=Cj0KCQiA4-y8BhC3ARIsAHmjC_HhLc-xzHNPCpprzCTxNT6kc6Keo4l7hTHJUqa2RpKdQtyBBoAEmB8aAtHGEALw_wcB"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camdenhealth.org/about-us/?gad_source=1&amp;gclid=Cj0KCQiA4-y8BhC3ARIsAHmjC_HhLc-xzHNPCpprzCTxNT6kc6Keo4l7hTHJUqa2RpKdQtyBBoAEmB8aAtHGEALw_wcB"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camdenhealth.org/about-us/?gad_source=1&amp;gclid=Cj0KCQiA4-y8BhC3ARIsAHmjC_HhLc-xzHNPCpprzCTxNT6kc6Keo4l7hTHJUqa2RpKdQtyBBoAEmB8aAtHGEALw_wcB"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camdenhealth.org/about-us/?gad_source=1&amp;gclid=Cj0KCQiA4-y8BhC3ARIsAHmjC_HhLc-xzHNPCpprzCTxNT6kc6Keo4l7hTHJUqa2RpKdQtyBBoAEmB8aAtHGEALw_wcB" TargetMode="External"/></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104775</xdr:colOff>
      <xdr:row>0</xdr:row>
      <xdr:rowOff>114300</xdr:rowOff>
    </xdr:from>
    <xdr:to>
      <xdr:col>5</xdr:col>
      <xdr:colOff>521515</xdr:colOff>
      <xdr:row>4</xdr:row>
      <xdr:rowOff>60960</xdr:rowOff>
    </xdr:to>
    <xdr:pic>
      <xdr:nvPicPr>
        <xdr:cNvPr id="3" name="Picture 2">
          <a:hlinkClick xmlns:r="http://schemas.openxmlformats.org/officeDocument/2006/relationships" r:id="rId1"/>
          <a:extLst>
            <a:ext uri="{FF2B5EF4-FFF2-40B4-BE49-F238E27FC236}">
              <a16:creationId xmlns:a16="http://schemas.microsoft.com/office/drawing/2014/main" id="{099F945C-5DD0-4889-BFF9-62CC7FA03E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4775" y="114300"/>
          <a:ext cx="5796460" cy="7048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521543</xdr:colOff>
      <xdr:row>8</xdr:row>
      <xdr:rowOff>69273</xdr:rowOff>
    </xdr:from>
    <xdr:to>
      <xdr:col>9</xdr:col>
      <xdr:colOff>27709</xdr:colOff>
      <xdr:row>12</xdr:row>
      <xdr:rowOff>112301</xdr:rowOff>
    </xdr:to>
    <xdr:sp macro="" textlink="">
      <xdr:nvSpPr>
        <xdr:cNvPr id="13" name="TextBox 12">
          <a:extLst>
            <a:ext uri="{FF2B5EF4-FFF2-40B4-BE49-F238E27FC236}">
              <a16:creationId xmlns:a16="http://schemas.microsoft.com/office/drawing/2014/main" id="{FE6B2024-5883-A981-73B1-E7683CCD2DED}"/>
            </a:ext>
          </a:extLst>
        </xdr:cNvPr>
        <xdr:cNvSpPr txBox="1"/>
      </xdr:nvSpPr>
      <xdr:spPr>
        <a:xfrm>
          <a:off x="9159852" y="1620982"/>
          <a:ext cx="4022748" cy="818883"/>
        </a:xfrm>
        <a:prstGeom prst="rect">
          <a:avLst/>
        </a:prstGeom>
        <a:solidFill>
          <a:schemeClr val="bg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solidFill>
                <a:schemeClr val="dk1"/>
              </a:solidFill>
              <a:effectLst/>
              <a:latin typeface="+mn-lt"/>
              <a:ea typeface="+mn-ea"/>
              <a:cs typeface="+mn-cs"/>
            </a:rPr>
            <a:t>Member Months = # served * number of months served</a:t>
          </a:r>
        </a:p>
        <a:p>
          <a:pPr marL="0" marR="0" lvl="0" indent="0" defTabSz="914400" eaLnBrk="1" fontAlgn="auto" latinLnBrk="0" hangingPunct="1">
            <a:lnSpc>
              <a:spcPct val="100000"/>
            </a:lnSpc>
            <a:spcBef>
              <a:spcPts val="0"/>
            </a:spcBef>
            <a:spcAft>
              <a:spcPts val="0"/>
            </a:spcAft>
            <a:buClrTx/>
            <a:buSzTx/>
            <a:buFontTx/>
            <a:buNone/>
            <a:tabLst/>
            <a:defRPr/>
          </a:pPr>
          <a:r>
            <a:rPr lang="en-US" sz="1100"/>
            <a:t>This table is produced</a:t>
          </a:r>
          <a:r>
            <a:rPr lang="en-US" sz="1100" baseline="0"/>
            <a:t> </a:t>
          </a:r>
          <a:r>
            <a:rPr lang="en-US" sz="1100"/>
            <a:t>using</a:t>
          </a:r>
          <a:r>
            <a:rPr lang="en-US" sz="1100" baseline="0"/>
            <a:t> the information inputted into the ECM Panel Planning table below. It will be used to estimate revenue in the Revenue ECM tab</a:t>
          </a:r>
          <a:endParaRPr lang="en-US">
            <a:effectLst/>
          </a:endParaRPr>
        </a:p>
        <a:p>
          <a:endParaRPr lang="en-US" sz="1100"/>
        </a:p>
      </xdr:txBody>
    </xdr:sp>
    <xdr:clientData/>
  </xdr:twoCellAnchor>
  <xdr:twoCellAnchor>
    <xdr:from>
      <xdr:col>6</xdr:col>
      <xdr:colOff>67848</xdr:colOff>
      <xdr:row>12</xdr:row>
      <xdr:rowOff>6742</xdr:rowOff>
    </xdr:from>
    <xdr:to>
      <xdr:col>6</xdr:col>
      <xdr:colOff>470536</xdr:colOff>
      <xdr:row>17</xdr:row>
      <xdr:rowOff>710712</xdr:rowOff>
    </xdr:to>
    <xdr:sp macro="" textlink="">
      <xdr:nvSpPr>
        <xdr:cNvPr id="14" name="Right Brace 13">
          <a:extLst>
            <a:ext uri="{FF2B5EF4-FFF2-40B4-BE49-F238E27FC236}">
              <a16:creationId xmlns:a16="http://schemas.microsoft.com/office/drawing/2014/main" id="{53923E1C-07E6-4248-99B0-EC28E28E337B}"/>
            </a:ext>
          </a:extLst>
        </xdr:cNvPr>
        <xdr:cNvSpPr/>
      </xdr:nvSpPr>
      <xdr:spPr>
        <a:xfrm>
          <a:off x="8252021" y="2483242"/>
          <a:ext cx="402688" cy="2572335"/>
        </a:xfrm>
        <a:prstGeom prst="rightBrace">
          <a:avLst/>
        </a:prstGeom>
        <a:ln w="28575">
          <a:solidFill>
            <a:schemeClr val="tx2"/>
          </a:solidFill>
        </a:ln>
      </xdr:spPr>
      <xdr:style>
        <a:lnRef idx="1">
          <a:schemeClr val="accent6"/>
        </a:lnRef>
        <a:fillRef idx="0">
          <a:schemeClr val="accent6"/>
        </a:fillRef>
        <a:effectRef idx="0">
          <a:schemeClr val="accent6"/>
        </a:effectRef>
        <a:fontRef idx="minor">
          <a:schemeClr val="tx1"/>
        </a:fontRef>
      </xdr:style>
      <xdr:txBody>
        <a:bodyPr vertOverflow="clip" horzOverflow="clip" rtlCol="0" anchor="t"/>
        <a:lstStyle/>
        <a:p>
          <a:pPr algn="l"/>
          <a:endParaRPr lang="en-US" sz="1100"/>
        </a:p>
      </xdr:txBody>
    </xdr:sp>
    <xdr:clientData/>
  </xdr:twoCellAnchor>
  <xdr:twoCellAnchor editAs="oneCell">
    <xdr:from>
      <xdr:col>0</xdr:col>
      <xdr:colOff>117230</xdr:colOff>
      <xdr:row>0</xdr:row>
      <xdr:rowOff>162049</xdr:rowOff>
    </xdr:from>
    <xdr:to>
      <xdr:col>3</xdr:col>
      <xdr:colOff>1032070</xdr:colOff>
      <xdr:row>4</xdr:row>
      <xdr:rowOff>0</xdr:rowOff>
    </xdr:to>
    <xdr:pic>
      <xdr:nvPicPr>
        <xdr:cNvPr id="16" name="Picture 15">
          <a:hlinkClick xmlns:r="http://schemas.openxmlformats.org/officeDocument/2006/relationships" r:id="rId1"/>
          <a:extLst>
            <a:ext uri="{FF2B5EF4-FFF2-40B4-BE49-F238E27FC236}">
              <a16:creationId xmlns:a16="http://schemas.microsoft.com/office/drawing/2014/main" id="{C7C8E6F5-8B45-84EE-6B53-07826747B40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7230" y="162049"/>
          <a:ext cx="4933804" cy="599951"/>
        </a:xfrm>
        <a:prstGeom prst="rect">
          <a:avLst/>
        </a:prstGeom>
      </xdr:spPr>
    </xdr:pic>
    <xdr:clientData/>
  </xdr:twoCellAnchor>
  <xdr:twoCellAnchor>
    <xdr:from>
      <xdr:col>6</xdr:col>
      <xdr:colOff>66382</xdr:colOff>
      <xdr:row>9</xdr:row>
      <xdr:rowOff>7327</xdr:rowOff>
    </xdr:from>
    <xdr:to>
      <xdr:col>6</xdr:col>
      <xdr:colOff>469070</xdr:colOff>
      <xdr:row>11</xdr:row>
      <xdr:rowOff>14655</xdr:rowOff>
    </xdr:to>
    <xdr:sp macro="" textlink="">
      <xdr:nvSpPr>
        <xdr:cNvPr id="17" name="Right Brace 16">
          <a:extLst>
            <a:ext uri="{FF2B5EF4-FFF2-40B4-BE49-F238E27FC236}">
              <a16:creationId xmlns:a16="http://schemas.microsoft.com/office/drawing/2014/main" id="{8E0168B7-4E66-493C-A906-F9A5F814FBBA}"/>
            </a:ext>
          </a:extLst>
        </xdr:cNvPr>
        <xdr:cNvSpPr/>
      </xdr:nvSpPr>
      <xdr:spPr>
        <a:xfrm>
          <a:off x="8250555" y="1721827"/>
          <a:ext cx="402688" cy="578828"/>
        </a:xfrm>
        <a:prstGeom prst="rightBrace">
          <a:avLst/>
        </a:prstGeom>
        <a:ln w="28575">
          <a:solidFill>
            <a:schemeClr val="tx2"/>
          </a:solidFill>
        </a:ln>
      </xdr:spPr>
      <xdr:style>
        <a:lnRef idx="1">
          <a:schemeClr val="accent6"/>
        </a:lnRef>
        <a:fillRef idx="0">
          <a:schemeClr val="accent6"/>
        </a:fillRef>
        <a:effectRef idx="0">
          <a:schemeClr val="accent6"/>
        </a:effectRef>
        <a:fontRef idx="minor">
          <a:schemeClr val="tx1"/>
        </a:fontRef>
      </xdr:style>
      <xdr:txBody>
        <a:bodyPr vertOverflow="clip" horzOverflow="clip" rtlCol="0" anchor="t"/>
        <a:lstStyle/>
        <a:p>
          <a:pPr algn="l"/>
          <a:endParaRPr lang="en-US" sz="1100"/>
        </a:p>
      </xdr:txBody>
    </xdr:sp>
    <xdr:clientData/>
  </xdr:twoCellAnchor>
  <xdr:twoCellAnchor>
    <xdr:from>
      <xdr:col>6</xdr:col>
      <xdr:colOff>616995</xdr:colOff>
      <xdr:row>14</xdr:row>
      <xdr:rowOff>50596</xdr:rowOff>
    </xdr:from>
    <xdr:to>
      <xdr:col>9</xdr:col>
      <xdr:colOff>85727</xdr:colOff>
      <xdr:row>17</xdr:row>
      <xdr:rowOff>495648</xdr:rowOff>
    </xdr:to>
    <xdr:sp macro="" textlink="">
      <xdr:nvSpPr>
        <xdr:cNvPr id="18" name="TextBox 17">
          <a:extLst>
            <a:ext uri="{FF2B5EF4-FFF2-40B4-BE49-F238E27FC236}">
              <a16:creationId xmlns:a16="http://schemas.microsoft.com/office/drawing/2014/main" id="{5BB8EEA2-8A6D-4C6C-A176-4FF1A3059D91}"/>
            </a:ext>
          </a:extLst>
        </xdr:cNvPr>
        <xdr:cNvSpPr txBox="1"/>
      </xdr:nvSpPr>
      <xdr:spPr>
        <a:xfrm>
          <a:off x="9255304" y="2939269"/>
          <a:ext cx="3985314" cy="2031397"/>
        </a:xfrm>
        <a:prstGeom prst="rect">
          <a:avLst/>
        </a:prstGeom>
        <a:solidFill>
          <a:schemeClr val="bg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 table is used for estimating enrollment</a:t>
          </a:r>
          <a:r>
            <a:rPr lang="en-US" sz="1100" baseline="0"/>
            <a:t> and the number of paid member months. It drives the calculations in the above tables and is used in estimating revenue.</a:t>
          </a:r>
        </a:p>
        <a:p>
          <a:endParaRPr lang="en-US" sz="1100" baseline="0"/>
        </a:p>
        <a:p>
          <a:r>
            <a:rPr lang="en-US" sz="1100" b="1" baseline="0"/>
            <a:t>NOTE: </a:t>
          </a:r>
          <a:r>
            <a:rPr lang="en-US" sz="1100" baseline="0"/>
            <a:t>'Target panel size' should always be greater than 'Total monthly enrollment'*'Average duration in program'. </a:t>
          </a:r>
          <a:r>
            <a:rPr lang="en-US" sz="1100" i="1" baseline="0"/>
            <a:t>(If RED, program will never reach this panel size given enrollment numbers and average duration in program)</a:t>
          </a:r>
        </a:p>
        <a:p>
          <a:endParaRPr lang="en-US" sz="1100" baseline="0"/>
        </a:p>
        <a:p>
          <a:r>
            <a:rPr lang="en-US" sz="1100" baseline="0"/>
            <a:t>Use the ECM Engagement Planning table below to estimate monthly enrollment. </a:t>
          </a:r>
          <a:endParaRPr lang="en-US" sz="1100"/>
        </a:p>
      </xdr:txBody>
    </xdr:sp>
    <xdr:clientData/>
  </xdr:twoCellAnchor>
  <xdr:twoCellAnchor>
    <xdr:from>
      <xdr:col>4</xdr:col>
      <xdr:colOff>150898</xdr:colOff>
      <xdr:row>20</xdr:row>
      <xdr:rowOff>371754</xdr:rowOff>
    </xdr:from>
    <xdr:to>
      <xdr:col>4</xdr:col>
      <xdr:colOff>1715648</xdr:colOff>
      <xdr:row>20</xdr:row>
      <xdr:rowOff>579987</xdr:rowOff>
    </xdr:to>
    <xdr:sp macro="" textlink="">
      <xdr:nvSpPr>
        <xdr:cNvPr id="19" name="Right Brace 18">
          <a:extLst>
            <a:ext uri="{FF2B5EF4-FFF2-40B4-BE49-F238E27FC236}">
              <a16:creationId xmlns:a16="http://schemas.microsoft.com/office/drawing/2014/main" id="{A39697B0-0BBF-46D2-AF58-5F5ED4AC12CD}"/>
            </a:ext>
          </a:extLst>
        </xdr:cNvPr>
        <xdr:cNvSpPr/>
      </xdr:nvSpPr>
      <xdr:spPr>
        <a:xfrm rot="16200000">
          <a:off x="6059247" y="5422351"/>
          <a:ext cx="208233" cy="1564750"/>
        </a:xfrm>
        <a:prstGeom prst="rightBrace">
          <a:avLst/>
        </a:prstGeom>
        <a:ln w="28575">
          <a:solidFill>
            <a:schemeClr val="tx2"/>
          </a:solidFill>
        </a:ln>
      </xdr:spPr>
      <xdr:style>
        <a:lnRef idx="1">
          <a:schemeClr val="accent6"/>
        </a:lnRef>
        <a:fillRef idx="0">
          <a:schemeClr val="accent6"/>
        </a:fillRef>
        <a:effectRef idx="0">
          <a:schemeClr val="accent6"/>
        </a:effectRef>
        <a:fontRef idx="minor">
          <a:schemeClr val="tx1"/>
        </a:fontRef>
      </xdr:style>
      <xdr:txBody>
        <a:bodyPr vertOverflow="clip" horzOverflow="clip" rtlCol="0" anchor="t"/>
        <a:lstStyle/>
        <a:p>
          <a:pPr algn="l"/>
          <a:endParaRPr lang="en-US" sz="1100"/>
        </a:p>
      </xdr:txBody>
    </xdr:sp>
    <xdr:clientData/>
  </xdr:twoCellAnchor>
  <xdr:twoCellAnchor>
    <xdr:from>
      <xdr:col>6</xdr:col>
      <xdr:colOff>6927</xdr:colOff>
      <xdr:row>20</xdr:row>
      <xdr:rowOff>340939</xdr:rowOff>
    </xdr:from>
    <xdr:to>
      <xdr:col>7</xdr:col>
      <xdr:colOff>2000</xdr:colOff>
      <xdr:row>20</xdr:row>
      <xdr:rowOff>574962</xdr:rowOff>
    </xdr:to>
    <xdr:sp macro="" textlink="">
      <xdr:nvSpPr>
        <xdr:cNvPr id="20" name="Right Brace 19">
          <a:extLst>
            <a:ext uri="{FF2B5EF4-FFF2-40B4-BE49-F238E27FC236}">
              <a16:creationId xmlns:a16="http://schemas.microsoft.com/office/drawing/2014/main" id="{49541E69-E953-4E75-8979-DB7C51702E5A}"/>
            </a:ext>
          </a:extLst>
        </xdr:cNvPr>
        <xdr:cNvSpPr/>
      </xdr:nvSpPr>
      <xdr:spPr>
        <a:xfrm rot="16200000">
          <a:off x="9301615" y="6203124"/>
          <a:ext cx="234023" cy="1546782"/>
        </a:xfrm>
        <a:prstGeom prst="rightBrace">
          <a:avLst/>
        </a:prstGeom>
        <a:ln w="28575">
          <a:solidFill>
            <a:schemeClr val="tx2"/>
          </a:solidFill>
        </a:ln>
      </xdr:spPr>
      <xdr:style>
        <a:lnRef idx="1">
          <a:schemeClr val="accent6"/>
        </a:lnRef>
        <a:fillRef idx="0">
          <a:schemeClr val="accent6"/>
        </a:fillRef>
        <a:effectRef idx="0">
          <a:schemeClr val="accent6"/>
        </a:effectRef>
        <a:fontRef idx="minor">
          <a:schemeClr val="tx1"/>
        </a:fontRef>
      </xdr:style>
      <xdr:txBody>
        <a:bodyPr vertOverflow="clip" horzOverflow="clip" rtlCol="0" anchor="t"/>
        <a:lstStyle/>
        <a:p>
          <a:pPr algn="l"/>
          <a:endParaRPr lang="en-US" sz="1100"/>
        </a:p>
      </xdr:txBody>
    </xdr:sp>
    <xdr:clientData/>
  </xdr:twoCellAnchor>
  <xdr:twoCellAnchor>
    <xdr:from>
      <xdr:col>4</xdr:col>
      <xdr:colOff>225670</xdr:colOff>
      <xdr:row>19</xdr:row>
      <xdr:rowOff>110836</xdr:rowOff>
    </xdr:from>
    <xdr:to>
      <xdr:col>4</xdr:col>
      <xdr:colOff>1711437</xdr:colOff>
      <xdr:row>20</xdr:row>
      <xdr:rowOff>262743</xdr:rowOff>
    </xdr:to>
    <xdr:sp macro="" textlink="">
      <xdr:nvSpPr>
        <xdr:cNvPr id="22" name="TextBox 21">
          <a:extLst>
            <a:ext uri="{FF2B5EF4-FFF2-40B4-BE49-F238E27FC236}">
              <a16:creationId xmlns:a16="http://schemas.microsoft.com/office/drawing/2014/main" id="{6ECA31FC-E0E7-4B59-A41D-FA8D0A10F3D3}"/>
            </a:ext>
          </a:extLst>
        </xdr:cNvPr>
        <xdr:cNvSpPr txBox="1"/>
      </xdr:nvSpPr>
      <xdr:spPr>
        <a:xfrm>
          <a:off x="5455761" y="6878781"/>
          <a:ext cx="1485767" cy="671453"/>
        </a:xfrm>
        <a:prstGeom prst="rect">
          <a:avLst/>
        </a:prstGeom>
        <a:solidFill>
          <a:schemeClr val="bg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Use this to estimate Incentive</a:t>
          </a:r>
          <a:r>
            <a:rPr lang="en-US" sz="1100" baseline="0"/>
            <a:t> payments in the Revenue ECM tab</a:t>
          </a:r>
          <a:endParaRPr lang="en-US" sz="1100"/>
        </a:p>
      </xdr:txBody>
    </xdr:sp>
    <xdr:clientData/>
  </xdr:twoCellAnchor>
  <xdr:twoCellAnchor>
    <xdr:from>
      <xdr:col>5</xdr:col>
      <xdr:colOff>1425114</xdr:colOff>
      <xdr:row>19</xdr:row>
      <xdr:rowOff>116551</xdr:rowOff>
    </xdr:from>
    <xdr:to>
      <xdr:col>7</xdr:col>
      <xdr:colOff>122159</xdr:colOff>
      <xdr:row>20</xdr:row>
      <xdr:rowOff>245918</xdr:rowOff>
    </xdr:to>
    <xdr:sp macro="" textlink="">
      <xdr:nvSpPr>
        <xdr:cNvPr id="23" name="TextBox 22">
          <a:extLst>
            <a:ext uri="{FF2B5EF4-FFF2-40B4-BE49-F238E27FC236}">
              <a16:creationId xmlns:a16="http://schemas.microsoft.com/office/drawing/2014/main" id="{53A5EC0F-FCB6-4796-B07D-71CE55FF175F}"/>
            </a:ext>
          </a:extLst>
        </xdr:cNvPr>
        <xdr:cNvSpPr txBox="1"/>
      </xdr:nvSpPr>
      <xdr:spPr>
        <a:xfrm>
          <a:off x="8622550" y="6115569"/>
          <a:ext cx="1689627" cy="648913"/>
        </a:xfrm>
        <a:prstGeom prst="rect">
          <a:avLst/>
        </a:prstGeom>
        <a:solidFill>
          <a:schemeClr val="bg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Use this to estimate Total monthly enrollment in table above</a:t>
          </a:r>
        </a:p>
      </xdr:txBody>
    </xdr:sp>
    <xdr:clientData/>
  </xdr:twoCellAnchor>
  <xdr:twoCellAnchor>
    <xdr:from>
      <xdr:col>7</xdr:col>
      <xdr:colOff>674717</xdr:colOff>
      <xdr:row>28</xdr:row>
      <xdr:rowOff>76373</xdr:rowOff>
    </xdr:from>
    <xdr:to>
      <xdr:col>10</xdr:col>
      <xdr:colOff>293599</xdr:colOff>
      <xdr:row>35</xdr:row>
      <xdr:rowOff>193963</xdr:rowOff>
    </xdr:to>
    <xdr:sp macro="" textlink="">
      <xdr:nvSpPr>
        <xdr:cNvPr id="2" name="TextBox 1">
          <a:extLst>
            <a:ext uri="{FF2B5EF4-FFF2-40B4-BE49-F238E27FC236}">
              <a16:creationId xmlns:a16="http://schemas.microsoft.com/office/drawing/2014/main" id="{E5BE8626-B7AD-4955-BA11-C7E6BACA98FD}"/>
            </a:ext>
          </a:extLst>
        </xdr:cNvPr>
        <xdr:cNvSpPr txBox="1"/>
      </xdr:nvSpPr>
      <xdr:spPr>
        <a:xfrm>
          <a:off x="10864735" y="8555355"/>
          <a:ext cx="3996919" cy="1475335"/>
        </a:xfrm>
        <a:prstGeom prst="rect">
          <a:avLst/>
        </a:prstGeom>
        <a:solidFill>
          <a:schemeClr val="bg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 table is to help estimate enrollment numbers</a:t>
          </a:r>
          <a:r>
            <a:rPr lang="en-US" sz="1100" baseline="0"/>
            <a:t> based on existing programs and partnerships. The outputs produced in the top line of the table can be used to when completeing the ECM Panel Planning table at the top of this sheet.</a:t>
          </a:r>
        </a:p>
        <a:p>
          <a:endParaRPr lang="en-US" sz="1100" baseline="0"/>
        </a:p>
        <a:p>
          <a:r>
            <a:rPr lang="en-US" sz="1100" baseline="0"/>
            <a:t>Please note that this is a tool to </a:t>
          </a:r>
          <a:r>
            <a:rPr lang="en-US" sz="1100" b="1" baseline="0"/>
            <a:t>roughly estimate average monthly enrollment</a:t>
          </a:r>
          <a:r>
            <a:rPr lang="en-US" sz="1100" baseline="0"/>
            <a:t> that you could achieve over the life of the program.</a:t>
          </a:r>
        </a:p>
        <a:p>
          <a:endParaRPr lang="en-US" sz="1100" baseline="0"/>
        </a:p>
        <a:p>
          <a:endParaRPr lang="en-US" sz="1100"/>
        </a:p>
      </xdr:txBody>
    </xdr:sp>
    <xdr:clientData/>
  </xdr:twoCellAnchor>
  <xdr:twoCellAnchor>
    <xdr:from>
      <xdr:col>7</xdr:col>
      <xdr:colOff>117588</xdr:colOff>
      <xdr:row>22</xdr:row>
      <xdr:rowOff>36542</xdr:rowOff>
    </xdr:from>
    <xdr:to>
      <xdr:col>7</xdr:col>
      <xdr:colOff>517332</xdr:colOff>
      <xdr:row>41</xdr:row>
      <xdr:rowOff>166082</xdr:rowOff>
    </xdr:to>
    <xdr:sp macro="" textlink="">
      <xdr:nvSpPr>
        <xdr:cNvPr id="3" name="Right Brace 2">
          <a:extLst>
            <a:ext uri="{FF2B5EF4-FFF2-40B4-BE49-F238E27FC236}">
              <a16:creationId xmlns:a16="http://schemas.microsoft.com/office/drawing/2014/main" id="{6C6BC30E-8A43-4F4B-8BB4-3EDEE662EEE5}"/>
            </a:ext>
          </a:extLst>
        </xdr:cNvPr>
        <xdr:cNvSpPr/>
      </xdr:nvSpPr>
      <xdr:spPr>
        <a:xfrm>
          <a:off x="9864261" y="7995978"/>
          <a:ext cx="399744" cy="4805449"/>
        </a:xfrm>
        <a:prstGeom prst="rightBrace">
          <a:avLst/>
        </a:prstGeom>
        <a:ln w="28575">
          <a:solidFill>
            <a:schemeClr val="tx2"/>
          </a:solidFill>
        </a:ln>
      </xdr:spPr>
      <xdr:style>
        <a:lnRef idx="1">
          <a:schemeClr val="accent6"/>
        </a:lnRef>
        <a:fillRef idx="0">
          <a:schemeClr val="accent6"/>
        </a:fillRef>
        <a:effectRef idx="0">
          <a:schemeClr val="accent6"/>
        </a:effectRef>
        <a:fontRef idx="minor">
          <a:schemeClr val="tx1"/>
        </a:fontRef>
      </xdr:style>
      <xdr:txBody>
        <a:bodyPr vertOverflow="clip" horzOverflow="clip" rtlCol="0" anchor="t"/>
        <a:lstStyle/>
        <a:p>
          <a:pPr algn="l"/>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180975</xdr:colOff>
      <xdr:row>13</xdr:row>
      <xdr:rowOff>133350</xdr:rowOff>
    </xdr:from>
    <xdr:to>
      <xdr:col>8</xdr:col>
      <xdr:colOff>516287</xdr:colOff>
      <xdr:row>36</xdr:row>
      <xdr:rowOff>0</xdr:rowOff>
    </xdr:to>
    <xdr:sp macro="" textlink="">
      <xdr:nvSpPr>
        <xdr:cNvPr id="2" name="Right Brace 1">
          <a:extLst>
            <a:ext uri="{FF2B5EF4-FFF2-40B4-BE49-F238E27FC236}">
              <a16:creationId xmlns:a16="http://schemas.microsoft.com/office/drawing/2014/main" id="{1BA0FC3C-7BD1-4985-99EB-C743A3F7381E}"/>
            </a:ext>
          </a:extLst>
        </xdr:cNvPr>
        <xdr:cNvSpPr/>
      </xdr:nvSpPr>
      <xdr:spPr>
        <a:xfrm>
          <a:off x="7391400" y="3438525"/>
          <a:ext cx="335312" cy="2943225"/>
        </a:xfrm>
        <a:prstGeom prst="rightBrace">
          <a:avLst>
            <a:gd name="adj1" fmla="val 8333"/>
            <a:gd name="adj2" fmla="val 50448"/>
          </a:avLst>
        </a:prstGeom>
        <a:ln w="19050">
          <a:solidFill>
            <a:schemeClr val="tx2"/>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n-US" sz="1100"/>
        </a:p>
      </xdr:txBody>
    </xdr:sp>
    <xdr:clientData/>
  </xdr:twoCellAnchor>
  <xdr:twoCellAnchor>
    <xdr:from>
      <xdr:col>8</xdr:col>
      <xdr:colOff>752474</xdr:colOff>
      <xdr:row>14</xdr:row>
      <xdr:rowOff>85725</xdr:rowOff>
    </xdr:from>
    <xdr:to>
      <xdr:col>10</xdr:col>
      <xdr:colOff>2457450</xdr:colOff>
      <xdr:row>35</xdr:row>
      <xdr:rowOff>180975</xdr:rowOff>
    </xdr:to>
    <xdr:sp macro="" textlink="">
      <xdr:nvSpPr>
        <xdr:cNvPr id="3" name="TextBox 2">
          <a:extLst>
            <a:ext uri="{FF2B5EF4-FFF2-40B4-BE49-F238E27FC236}">
              <a16:creationId xmlns:a16="http://schemas.microsoft.com/office/drawing/2014/main" id="{33BAD8FA-B646-4CAA-A41D-2C3C6AEE29A0}"/>
            </a:ext>
          </a:extLst>
        </xdr:cNvPr>
        <xdr:cNvSpPr txBox="1"/>
      </xdr:nvSpPr>
      <xdr:spPr>
        <a:xfrm>
          <a:off x="8610599" y="3171825"/>
          <a:ext cx="2847976" cy="457200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91440" rtlCol="0" anchor="t"/>
        <a:lstStyle/>
        <a:p>
          <a:r>
            <a:rPr lang="en-US" sz="1050" b="1"/>
            <a:t>Section Tips:</a:t>
          </a:r>
        </a:p>
        <a:p>
          <a:r>
            <a:rPr lang="en-US" sz="1050" baseline="0"/>
            <a:t>Substitute placeholders in "Yellow" cells with your own assumptions or data.</a:t>
          </a:r>
        </a:p>
        <a:p>
          <a:endParaRPr lang="en-US" sz="1050" baseline="0"/>
        </a:p>
        <a:p>
          <a:r>
            <a:rPr lang="en-US" sz="1100" b="1">
              <a:solidFill>
                <a:schemeClr val="dk1"/>
              </a:solidFill>
              <a:effectLst/>
              <a:latin typeface="+mn-lt"/>
              <a:ea typeface="+mn-ea"/>
              <a:cs typeface="+mn-cs"/>
            </a:rPr>
            <a:t>Input staffing by individual or position(Column</a:t>
          </a:r>
          <a:r>
            <a:rPr lang="en-US" sz="1100" b="1" baseline="0">
              <a:solidFill>
                <a:schemeClr val="dk1"/>
              </a:solidFill>
              <a:effectLst/>
              <a:latin typeface="+mn-lt"/>
              <a:ea typeface="+mn-ea"/>
              <a:cs typeface="+mn-cs"/>
            </a:rPr>
            <a:t> </a:t>
          </a:r>
          <a:r>
            <a:rPr lang="en-US" sz="1100" b="1">
              <a:solidFill>
                <a:schemeClr val="dk1"/>
              </a:solidFill>
              <a:effectLst/>
              <a:latin typeface="+mn-lt"/>
              <a:ea typeface="+mn-ea"/>
              <a:cs typeface="+mn-cs"/>
            </a:rPr>
            <a:t>A):</a:t>
          </a:r>
          <a:endParaRPr lang="en-US" sz="1050">
            <a:effectLst/>
          </a:endParaRPr>
        </a:p>
        <a:p>
          <a:r>
            <a:rPr lang="en-US" sz="1100">
              <a:solidFill>
                <a:schemeClr val="dk1"/>
              </a:solidFill>
              <a:effectLst/>
              <a:latin typeface="+mn-lt"/>
              <a:ea typeface="+mn-ea"/>
              <a:cs typeface="+mn-cs"/>
            </a:rPr>
            <a:t>Identify the specific individuals or positions you need to input into the model.</a:t>
          </a:r>
          <a:endParaRPr lang="en-US" sz="1050">
            <a:effectLst/>
          </a:endParaRPr>
        </a:p>
        <a:p>
          <a:r>
            <a:rPr lang="en-US" sz="1100" b="1">
              <a:solidFill>
                <a:schemeClr val="dk1"/>
              </a:solidFill>
              <a:effectLst/>
              <a:latin typeface="+mn-lt"/>
              <a:ea typeface="+mn-ea"/>
              <a:cs typeface="+mn-cs"/>
            </a:rPr>
            <a:t>Job Title/Position (Column B):</a:t>
          </a:r>
          <a:endParaRPr lang="en-US" sz="1050">
            <a:effectLst/>
          </a:endParaRPr>
        </a:p>
        <a:p>
          <a:r>
            <a:rPr lang="en-US" sz="1100">
              <a:solidFill>
                <a:schemeClr val="dk1"/>
              </a:solidFill>
              <a:effectLst/>
              <a:latin typeface="+mn-lt"/>
              <a:ea typeface="+mn-ea"/>
              <a:cs typeface="+mn-cs"/>
            </a:rPr>
            <a:t>Enter the job titles or positions for each individual or role in this column. i.e.</a:t>
          </a:r>
          <a:r>
            <a:rPr lang="en-US" sz="1100" baseline="0">
              <a:solidFill>
                <a:schemeClr val="dk1"/>
              </a:solidFill>
              <a:effectLst/>
              <a:latin typeface="+mn-lt"/>
              <a:ea typeface="+mn-ea"/>
              <a:cs typeface="+mn-cs"/>
            </a:rPr>
            <a:t> CHW, Program Manager, Social Worker.</a:t>
          </a:r>
          <a:endParaRPr lang="en-US" sz="1050">
            <a:effectLst/>
          </a:endParaRPr>
        </a:p>
        <a:p>
          <a:r>
            <a:rPr lang="en-US" sz="1100" b="1">
              <a:solidFill>
                <a:schemeClr val="dk1"/>
              </a:solidFill>
              <a:effectLst/>
              <a:latin typeface="+mn-lt"/>
              <a:ea typeface="+mn-ea"/>
              <a:cs typeface="+mn-cs"/>
            </a:rPr>
            <a:t>Annual Salary (Column C):</a:t>
          </a:r>
          <a:endParaRPr lang="en-US" sz="1050">
            <a:effectLst/>
          </a:endParaRPr>
        </a:p>
        <a:p>
          <a:r>
            <a:rPr lang="en-US" sz="1100">
              <a:solidFill>
                <a:schemeClr val="dk1"/>
              </a:solidFill>
              <a:effectLst/>
              <a:latin typeface="+mn-lt"/>
              <a:ea typeface="+mn-ea"/>
              <a:cs typeface="+mn-cs"/>
            </a:rPr>
            <a:t>Estimate and input the annual salary for each job title or position. This should be based on market rates or organizational pay scales for the relevant skill set.</a:t>
          </a:r>
          <a:endParaRPr lang="en-US" sz="1050">
            <a:effectLst/>
          </a:endParaRPr>
        </a:p>
        <a:p>
          <a:r>
            <a:rPr lang="en-US" sz="1100" b="1">
              <a:solidFill>
                <a:schemeClr val="dk1"/>
              </a:solidFill>
              <a:effectLst/>
              <a:latin typeface="+mn-lt"/>
              <a:ea typeface="+mn-ea"/>
              <a:cs typeface="+mn-cs"/>
            </a:rPr>
            <a:t>Program FTE Headcount (Column D):</a:t>
          </a:r>
          <a:endParaRPr lang="en-US" sz="1050">
            <a:effectLst/>
          </a:endParaRPr>
        </a:p>
        <a:p>
          <a:r>
            <a:rPr lang="en-US" sz="1100">
              <a:solidFill>
                <a:schemeClr val="dk1"/>
              </a:solidFill>
              <a:effectLst/>
              <a:latin typeface="+mn-lt"/>
              <a:ea typeface="+mn-ea"/>
              <a:cs typeface="+mn-cs"/>
            </a:rPr>
            <a:t>Input the Full-Time Equivalent (FTE) headcount for each job title or position for Year 1. The model will then use this input to calculate the cost for subsequent years automatically. The outer years can be overwritten if</a:t>
          </a:r>
          <a:r>
            <a:rPr lang="en-US" sz="1100" baseline="0">
              <a:solidFill>
                <a:schemeClr val="dk1"/>
              </a:solidFill>
              <a:effectLst/>
              <a:latin typeface="+mn-lt"/>
              <a:ea typeface="+mn-ea"/>
              <a:cs typeface="+mn-cs"/>
            </a:rPr>
            <a:t> need be</a:t>
          </a:r>
          <a:r>
            <a:rPr lang="en-US" sz="1100">
              <a:solidFill>
                <a:schemeClr val="dk1"/>
              </a:solidFill>
              <a:effectLst/>
              <a:latin typeface="+mn-lt"/>
              <a:ea typeface="+mn-ea"/>
              <a:cs typeface="+mn-cs"/>
            </a:rPr>
            <a:t>.</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 </a:t>
          </a:r>
          <a:endParaRPr lang="en-US" sz="1050">
            <a:effectLst/>
          </a:endParaRPr>
        </a:p>
      </xdr:txBody>
    </xdr:sp>
    <xdr:clientData/>
  </xdr:twoCellAnchor>
  <xdr:twoCellAnchor editAs="oneCell">
    <xdr:from>
      <xdr:col>1</xdr:col>
      <xdr:colOff>38100</xdr:colOff>
      <xdr:row>1</xdr:row>
      <xdr:rowOff>228600</xdr:rowOff>
    </xdr:from>
    <xdr:to>
      <xdr:col>3</xdr:col>
      <xdr:colOff>1902599</xdr:colOff>
      <xdr:row>3</xdr:row>
      <xdr:rowOff>238001</xdr:rowOff>
    </xdr:to>
    <xdr:pic>
      <xdr:nvPicPr>
        <xdr:cNvPr id="5" name="Picture 4">
          <a:hlinkClick xmlns:r="http://schemas.openxmlformats.org/officeDocument/2006/relationships" r:id="rId1"/>
          <a:extLst>
            <a:ext uri="{FF2B5EF4-FFF2-40B4-BE49-F238E27FC236}">
              <a16:creationId xmlns:a16="http://schemas.microsoft.com/office/drawing/2014/main" id="{45AAB06D-BA77-466C-A3A7-612E1BB47E2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2875" y="228600"/>
          <a:ext cx="4150499" cy="504701"/>
        </a:xfrm>
        <a:prstGeom prst="rect">
          <a:avLst/>
        </a:prstGeom>
      </xdr:spPr>
    </xdr:pic>
    <xdr:clientData/>
  </xdr:twoCellAnchor>
  <xdr:twoCellAnchor>
    <xdr:from>
      <xdr:col>10</xdr:col>
      <xdr:colOff>180975</xdr:colOff>
      <xdr:row>90</xdr:row>
      <xdr:rowOff>57151</xdr:rowOff>
    </xdr:from>
    <xdr:to>
      <xdr:col>11</xdr:col>
      <xdr:colOff>400051</xdr:colOff>
      <xdr:row>98</xdr:row>
      <xdr:rowOff>114301</xdr:rowOff>
    </xdr:to>
    <xdr:sp macro="" textlink="">
      <xdr:nvSpPr>
        <xdr:cNvPr id="4" name="TextBox 3">
          <a:extLst>
            <a:ext uri="{FF2B5EF4-FFF2-40B4-BE49-F238E27FC236}">
              <a16:creationId xmlns:a16="http://schemas.microsoft.com/office/drawing/2014/main" id="{08D82E49-0EFA-436A-90CA-78A08CCCD0E1}"/>
            </a:ext>
          </a:extLst>
        </xdr:cNvPr>
        <xdr:cNvSpPr txBox="1"/>
      </xdr:nvSpPr>
      <xdr:spPr>
        <a:xfrm>
          <a:off x="9182100" y="18964276"/>
          <a:ext cx="2847976" cy="158115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91440" rtlCol="0" anchor="t"/>
        <a:lstStyle/>
        <a:p>
          <a:r>
            <a:rPr lang="en-US" sz="1050" b="0"/>
            <a:t>Admin/Operational Costs should include any items not covered above. Be careful not</a:t>
          </a:r>
          <a:r>
            <a:rPr lang="en-US" sz="1050" b="0" baseline="0"/>
            <a:t> to include items already accounted for int eh Indirect Rate you provided in cell C12.</a:t>
          </a:r>
          <a:endParaRPr lang="en-US" sz="1050" b="0"/>
        </a:p>
        <a:p>
          <a:endParaRPr lang="en-US" sz="1050" b="0"/>
        </a:p>
        <a:p>
          <a:r>
            <a:rPr lang="en-US" sz="1050" b="0"/>
            <a:t>For example, if insurance is part of the indirect rate, you shouldn't include insurance here unless its insurance coverage that is unique to this program.</a:t>
          </a:r>
        </a:p>
      </xdr:txBody>
    </xdr:sp>
    <xdr:clientData/>
  </xdr:twoCellAnchor>
  <xdr:twoCellAnchor>
    <xdr:from>
      <xdr:col>9</xdr:col>
      <xdr:colOff>57150</xdr:colOff>
      <xdr:row>89</xdr:row>
      <xdr:rowOff>66674</xdr:rowOff>
    </xdr:from>
    <xdr:to>
      <xdr:col>10</xdr:col>
      <xdr:colOff>106712</xdr:colOff>
      <xdr:row>98</xdr:row>
      <xdr:rowOff>200024</xdr:rowOff>
    </xdr:to>
    <xdr:sp macro="" textlink="">
      <xdr:nvSpPr>
        <xdr:cNvPr id="6" name="Right Brace 5">
          <a:extLst>
            <a:ext uri="{FF2B5EF4-FFF2-40B4-BE49-F238E27FC236}">
              <a16:creationId xmlns:a16="http://schemas.microsoft.com/office/drawing/2014/main" id="{547B9211-6716-4A18-80EF-44B0415AC264}"/>
            </a:ext>
          </a:extLst>
        </xdr:cNvPr>
        <xdr:cNvSpPr/>
      </xdr:nvSpPr>
      <xdr:spPr>
        <a:xfrm>
          <a:off x="8772525" y="18773774"/>
          <a:ext cx="335312" cy="1857375"/>
        </a:xfrm>
        <a:prstGeom prst="rightBrace">
          <a:avLst>
            <a:gd name="adj1" fmla="val 8333"/>
            <a:gd name="adj2" fmla="val 50448"/>
          </a:avLst>
        </a:prstGeom>
        <a:ln w="19050">
          <a:solidFill>
            <a:schemeClr val="tx2"/>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211667</xdr:colOff>
      <xdr:row>1</xdr:row>
      <xdr:rowOff>21166</xdr:rowOff>
    </xdr:from>
    <xdr:to>
      <xdr:col>1</xdr:col>
      <xdr:colOff>3854166</xdr:colOff>
      <xdr:row>3</xdr:row>
      <xdr:rowOff>144867</xdr:rowOff>
    </xdr:to>
    <xdr:pic>
      <xdr:nvPicPr>
        <xdr:cNvPr id="7" name="Picture 6">
          <a:hlinkClick xmlns:r="http://schemas.openxmlformats.org/officeDocument/2006/relationships" r:id="rId1"/>
          <a:extLst>
            <a:ext uri="{FF2B5EF4-FFF2-40B4-BE49-F238E27FC236}">
              <a16:creationId xmlns:a16="http://schemas.microsoft.com/office/drawing/2014/main" id="{F28F2A24-7242-4767-99CA-06AEA67031E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1667" y="211666"/>
          <a:ext cx="4150499" cy="504701"/>
        </a:xfrm>
        <a:prstGeom prst="rect">
          <a:avLst/>
        </a:prstGeom>
      </xdr:spPr>
    </xdr:pic>
    <xdr:clientData/>
  </xdr:twoCellAnchor>
  <xdr:twoCellAnchor>
    <xdr:from>
      <xdr:col>7</xdr:col>
      <xdr:colOff>719668</xdr:colOff>
      <xdr:row>5</xdr:row>
      <xdr:rowOff>105833</xdr:rowOff>
    </xdr:from>
    <xdr:to>
      <xdr:col>15</xdr:col>
      <xdr:colOff>349251</xdr:colOff>
      <xdr:row>9</xdr:row>
      <xdr:rowOff>190500</xdr:rowOff>
    </xdr:to>
    <xdr:sp macro="" textlink="">
      <xdr:nvSpPr>
        <xdr:cNvPr id="8" name="TextBox 7">
          <a:extLst>
            <a:ext uri="{FF2B5EF4-FFF2-40B4-BE49-F238E27FC236}">
              <a16:creationId xmlns:a16="http://schemas.microsoft.com/office/drawing/2014/main" id="{371E8C8A-80D6-4650-A1A4-C55B6EDFD45E}"/>
            </a:ext>
          </a:extLst>
        </xdr:cNvPr>
        <xdr:cNvSpPr txBox="1"/>
      </xdr:nvSpPr>
      <xdr:spPr>
        <a:xfrm>
          <a:off x="10816168" y="1058333"/>
          <a:ext cx="5080000" cy="783167"/>
        </a:xfrm>
        <a:prstGeom prst="rect">
          <a:avLst/>
        </a:prstGeom>
        <a:solidFill>
          <a:schemeClr val="bg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t>This table was</a:t>
          </a:r>
          <a:r>
            <a:rPr lang="en-US" sz="1100" baseline="0"/>
            <a:t> produced using data inputted in the ECM Engagement tab. Use it to estime revenue in the tables below. </a:t>
          </a:r>
          <a:r>
            <a:rPr lang="en-US" sz="1100" baseline="0">
              <a:solidFill>
                <a:schemeClr val="dk1"/>
              </a:solidFill>
              <a:effectLst/>
              <a:latin typeface="+mn-lt"/>
              <a:ea typeface="+mn-ea"/>
              <a:cs typeface="+mn-cs"/>
            </a:rPr>
            <a:t>Year 1 is lower due to both the delay in enrollment due to hiring/onboard period and the time it takes to reach full panel size</a:t>
          </a:r>
          <a:endParaRPr lang="en-US">
            <a:effectLst/>
          </a:endParaRPr>
        </a:p>
        <a:p>
          <a:r>
            <a:rPr lang="en-US" sz="1100" b="1" baseline="0"/>
            <a:t>Member Months = # served * number of months served</a:t>
          </a:r>
        </a:p>
      </xdr:txBody>
    </xdr:sp>
    <xdr:clientData/>
  </xdr:twoCellAnchor>
  <xdr:twoCellAnchor>
    <xdr:from>
      <xdr:col>7</xdr:col>
      <xdr:colOff>745068</xdr:colOff>
      <xdr:row>10</xdr:row>
      <xdr:rowOff>353483</xdr:rowOff>
    </xdr:from>
    <xdr:to>
      <xdr:col>11</xdr:col>
      <xdr:colOff>444501</xdr:colOff>
      <xdr:row>12</xdr:row>
      <xdr:rowOff>21167</xdr:rowOff>
    </xdr:to>
    <xdr:sp macro="" textlink="">
      <xdr:nvSpPr>
        <xdr:cNvPr id="9" name="TextBox 8">
          <a:extLst>
            <a:ext uri="{FF2B5EF4-FFF2-40B4-BE49-F238E27FC236}">
              <a16:creationId xmlns:a16="http://schemas.microsoft.com/office/drawing/2014/main" id="{2C5121D0-7D87-4446-A3D5-DAABF79EA87D}"/>
            </a:ext>
          </a:extLst>
        </xdr:cNvPr>
        <xdr:cNvSpPr txBox="1"/>
      </xdr:nvSpPr>
      <xdr:spPr>
        <a:xfrm>
          <a:off x="10672235" y="2459566"/>
          <a:ext cx="2694516" cy="842434"/>
        </a:xfrm>
        <a:prstGeom prst="rect">
          <a:avLst/>
        </a:prstGeom>
        <a:solidFill>
          <a:schemeClr val="bg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Check 'Use Simple Calcuator' if calculating revenue on a single PMPM rate. If</a:t>
          </a:r>
          <a:r>
            <a:rPr lang="en-US" sz="1100" baseline="0"/>
            <a:t> estimating using multiple rates, uncheck and complete table below.</a:t>
          </a:r>
          <a:endParaRPr lang="en-US" sz="1100"/>
        </a:p>
      </xdr:txBody>
    </xdr:sp>
    <xdr:clientData/>
  </xdr:twoCellAnchor>
  <xdr:twoCellAnchor>
    <xdr:from>
      <xdr:col>7</xdr:col>
      <xdr:colOff>751417</xdr:colOff>
      <xdr:row>14</xdr:row>
      <xdr:rowOff>38098</xdr:rowOff>
    </xdr:from>
    <xdr:to>
      <xdr:col>11</xdr:col>
      <xdr:colOff>372533</xdr:colOff>
      <xdr:row>17</xdr:row>
      <xdr:rowOff>110066</xdr:rowOff>
    </xdr:to>
    <xdr:sp macro="" textlink="">
      <xdr:nvSpPr>
        <xdr:cNvPr id="10" name="TextBox 9">
          <a:extLst>
            <a:ext uri="{FF2B5EF4-FFF2-40B4-BE49-F238E27FC236}">
              <a16:creationId xmlns:a16="http://schemas.microsoft.com/office/drawing/2014/main" id="{7BD75A37-944A-4497-AEF1-8D59CA55934D}"/>
            </a:ext>
          </a:extLst>
        </xdr:cNvPr>
        <xdr:cNvSpPr txBox="1"/>
      </xdr:nvSpPr>
      <xdr:spPr>
        <a:xfrm>
          <a:off x="10835217" y="3805765"/>
          <a:ext cx="2601383" cy="656168"/>
        </a:xfrm>
        <a:prstGeom prst="rect">
          <a:avLst/>
        </a:prstGeom>
        <a:solidFill>
          <a:schemeClr val="bg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Use this table if</a:t>
          </a:r>
          <a:r>
            <a:rPr lang="en-US" sz="1100" baseline="0"/>
            <a:t> estimating using multiple rates. Be sure to uncheck the "Use Simple Calcualtor" box above. </a:t>
          </a:r>
          <a:endParaRPr lang="en-US" sz="1100"/>
        </a:p>
      </xdr:txBody>
    </xdr:sp>
    <xdr:clientData/>
  </xdr:twoCellAnchor>
  <xdr:twoCellAnchor>
    <xdr:from>
      <xdr:col>7</xdr:col>
      <xdr:colOff>198966</xdr:colOff>
      <xdr:row>6</xdr:row>
      <xdr:rowOff>82549</xdr:rowOff>
    </xdr:from>
    <xdr:to>
      <xdr:col>7</xdr:col>
      <xdr:colOff>601654</xdr:colOff>
      <xdr:row>8</xdr:row>
      <xdr:rowOff>89877</xdr:rowOff>
    </xdr:to>
    <xdr:sp macro="" textlink="">
      <xdr:nvSpPr>
        <xdr:cNvPr id="11" name="Right Brace 10">
          <a:extLst>
            <a:ext uri="{FF2B5EF4-FFF2-40B4-BE49-F238E27FC236}">
              <a16:creationId xmlns:a16="http://schemas.microsoft.com/office/drawing/2014/main" id="{664BD444-ED8E-48A5-9027-0659017955A8}"/>
            </a:ext>
          </a:extLst>
        </xdr:cNvPr>
        <xdr:cNvSpPr/>
      </xdr:nvSpPr>
      <xdr:spPr>
        <a:xfrm>
          <a:off x="10126133" y="1151466"/>
          <a:ext cx="402688" cy="578828"/>
        </a:xfrm>
        <a:prstGeom prst="rightBrace">
          <a:avLst/>
        </a:prstGeom>
        <a:ln w="28575">
          <a:solidFill>
            <a:schemeClr val="tx2"/>
          </a:solidFill>
        </a:ln>
      </xdr:spPr>
      <xdr:style>
        <a:lnRef idx="1">
          <a:schemeClr val="accent6"/>
        </a:lnRef>
        <a:fillRef idx="0">
          <a:schemeClr val="accent6"/>
        </a:fillRef>
        <a:effectRef idx="0">
          <a:schemeClr val="accent6"/>
        </a:effectRef>
        <a:fontRef idx="minor">
          <a:schemeClr val="tx1"/>
        </a:fontRef>
      </xdr:style>
      <xdr:txBody>
        <a:bodyPr vertOverflow="clip" horzOverflow="clip" rtlCol="0" anchor="t"/>
        <a:lstStyle/>
        <a:p>
          <a:pPr algn="l"/>
          <a:endParaRPr lang="en-US" sz="1100"/>
        </a:p>
      </xdr:txBody>
    </xdr:sp>
    <xdr:clientData/>
  </xdr:twoCellAnchor>
  <xdr:twoCellAnchor>
    <xdr:from>
      <xdr:col>7</xdr:col>
      <xdr:colOff>182032</xdr:colOff>
      <xdr:row>11</xdr:row>
      <xdr:rowOff>86783</xdr:rowOff>
    </xdr:from>
    <xdr:to>
      <xdr:col>7</xdr:col>
      <xdr:colOff>584720</xdr:colOff>
      <xdr:row>11</xdr:row>
      <xdr:rowOff>665611</xdr:rowOff>
    </xdr:to>
    <xdr:sp macro="" textlink="">
      <xdr:nvSpPr>
        <xdr:cNvPr id="12" name="Right Brace 11">
          <a:extLst>
            <a:ext uri="{FF2B5EF4-FFF2-40B4-BE49-F238E27FC236}">
              <a16:creationId xmlns:a16="http://schemas.microsoft.com/office/drawing/2014/main" id="{19E9C72A-D53E-4D40-AA35-BB8155351D55}"/>
            </a:ext>
          </a:extLst>
        </xdr:cNvPr>
        <xdr:cNvSpPr/>
      </xdr:nvSpPr>
      <xdr:spPr>
        <a:xfrm>
          <a:off x="10109199" y="2573866"/>
          <a:ext cx="402688" cy="578828"/>
        </a:xfrm>
        <a:prstGeom prst="rightBrace">
          <a:avLst/>
        </a:prstGeom>
        <a:ln w="28575">
          <a:solidFill>
            <a:schemeClr val="tx2"/>
          </a:solidFill>
        </a:ln>
      </xdr:spPr>
      <xdr:style>
        <a:lnRef idx="1">
          <a:schemeClr val="accent6"/>
        </a:lnRef>
        <a:fillRef idx="0">
          <a:schemeClr val="accent6"/>
        </a:fillRef>
        <a:effectRef idx="0">
          <a:schemeClr val="accent6"/>
        </a:effectRef>
        <a:fontRef idx="minor">
          <a:schemeClr val="tx1"/>
        </a:fontRef>
      </xdr:style>
      <xdr:txBody>
        <a:bodyPr vertOverflow="clip" horzOverflow="clip" rtlCol="0" anchor="t"/>
        <a:lstStyle/>
        <a:p>
          <a:pPr algn="l"/>
          <a:endParaRPr lang="en-US" sz="1100"/>
        </a:p>
      </xdr:txBody>
    </xdr:sp>
    <xdr:clientData/>
  </xdr:twoCellAnchor>
  <xdr:twoCellAnchor>
    <xdr:from>
      <xdr:col>7</xdr:col>
      <xdr:colOff>175682</xdr:colOff>
      <xdr:row>13</xdr:row>
      <xdr:rowOff>48683</xdr:rowOff>
    </xdr:from>
    <xdr:to>
      <xdr:col>7</xdr:col>
      <xdr:colOff>578370</xdr:colOff>
      <xdr:row>18</xdr:row>
      <xdr:rowOff>137583</xdr:rowOff>
    </xdr:to>
    <xdr:sp macro="" textlink="">
      <xdr:nvSpPr>
        <xdr:cNvPr id="13" name="Right Brace 12">
          <a:extLst>
            <a:ext uri="{FF2B5EF4-FFF2-40B4-BE49-F238E27FC236}">
              <a16:creationId xmlns:a16="http://schemas.microsoft.com/office/drawing/2014/main" id="{AE1C3294-3E4D-4179-8618-6E4A420B877B}"/>
            </a:ext>
          </a:extLst>
        </xdr:cNvPr>
        <xdr:cNvSpPr/>
      </xdr:nvSpPr>
      <xdr:spPr>
        <a:xfrm>
          <a:off x="10102849" y="3625850"/>
          <a:ext cx="402688" cy="1200150"/>
        </a:xfrm>
        <a:prstGeom prst="rightBrace">
          <a:avLst/>
        </a:prstGeom>
        <a:ln w="28575">
          <a:solidFill>
            <a:schemeClr val="tx2"/>
          </a:solidFill>
        </a:ln>
      </xdr:spPr>
      <xdr:style>
        <a:lnRef idx="1">
          <a:schemeClr val="accent6"/>
        </a:lnRef>
        <a:fillRef idx="0">
          <a:schemeClr val="accent6"/>
        </a:fillRef>
        <a:effectRef idx="0">
          <a:schemeClr val="accent6"/>
        </a:effectRef>
        <a:fontRef idx="minor">
          <a:schemeClr val="tx1"/>
        </a:fontRef>
      </xdr:style>
      <xdr:txBody>
        <a:bodyPr vertOverflow="clip" horzOverflow="clip" rtlCol="0" anchor="t"/>
        <a:lstStyle/>
        <a:p>
          <a:pPr algn="l"/>
          <a:endParaRPr lang="en-US" sz="1100"/>
        </a:p>
      </xdr:txBody>
    </xdr:sp>
    <xdr:clientData/>
  </xdr:twoCellAnchor>
  <xdr:twoCellAnchor>
    <xdr:from>
      <xdr:col>7</xdr:col>
      <xdr:colOff>806449</xdr:colOff>
      <xdr:row>21</xdr:row>
      <xdr:rowOff>150282</xdr:rowOff>
    </xdr:from>
    <xdr:to>
      <xdr:col>11</xdr:col>
      <xdr:colOff>427565</xdr:colOff>
      <xdr:row>30</xdr:row>
      <xdr:rowOff>120649</xdr:rowOff>
    </xdr:to>
    <xdr:sp macro="" textlink="">
      <xdr:nvSpPr>
        <xdr:cNvPr id="14" name="TextBox 13">
          <a:extLst>
            <a:ext uri="{FF2B5EF4-FFF2-40B4-BE49-F238E27FC236}">
              <a16:creationId xmlns:a16="http://schemas.microsoft.com/office/drawing/2014/main" id="{B82ED666-B4EE-4ACA-ACC7-DA08D2418F11}"/>
            </a:ext>
          </a:extLst>
        </xdr:cNvPr>
        <xdr:cNvSpPr txBox="1"/>
      </xdr:nvSpPr>
      <xdr:spPr>
        <a:xfrm>
          <a:off x="10733616" y="5822949"/>
          <a:ext cx="2616199" cy="1113367"/>
        </a:xfrm>
        <a:prstGeom prst="rect">
          <a:avLst/>
        </a:prstGeom>
        <a:solidFill>
          <a:schemeClr val="bg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Use this table for estimating additional revenue sources related</a:t>
          </a:r>
          <a:r>
            <a:rPr lang="en-US" sz="1100" baseline="0"/>
            <a:t> to engagement. This could be be outreach attempts, successful outreaches, and/or other incentive payments.</a:t>
          </a:r>
          <a:endParaRPr lang="en-US" sz="1100"/>
        </a:p>
      </xdr:txBody>
    </xdr:sp>
    <xdr:clientData/>
  </xdr:twoCellAnchor>
  <xdr:twoCellAnchor>
    <xdr:from>
      <xdr:col>7</xdr:col>
      <xdr:colOff>243415</xdr:colOff>
      <xdr:row>21</xdr:row>
      <xdr:rowOff>74083</xdr:rowOff>
    </xdr:from>
    <xdr:to>
      <xdr:col>7</xdr:col>
      <xdr:colOff>646103</xdr:colOff>
      <xdr:row>30</xdr:row>
      <xdr:rowOff>131233</xdr:rowOff>
    </xdr:to>
    <xdr:sp macro="" textlink="">
      <xdr:nvSpPr>
        <xdr:cNvPr id="15" name="Right Brace 14">
          <a:extLst>
            <a:ext uri="{FF2B5EF4-FFF2-40B4-BE49-F238E27FC236}">
              <a16:creationId xmlns:a16="http://schemas.microsoft.com/office/drawing/2014/main" id="{5DCBD6F3-A2BB-4860-BC35-EDB072D00B2D}"/>
            </a:ext>
          </a:extLst>
        </xdr:cNvPr>
        <xdr:cNvSpPr/>
      </xdr:nvSpPr>
      <xdr:spPr>
        <a:xfrm>
          <a:off x="10170582" y="5746750"/>
          <a:ext cx="402688" cy="1200150"/>
        </a:xfrm>
        <a:prstGeom prst="rightBrace">
          <a:avLst/>
        </a:prstGeom>
        <a:ln w="28575">
          <a:solidFill>
            <a:schemeClr val="tx2"/>
          </a:solidFill>
        </a:ln>
      </xdr:spPr>
      <xdr:style>
        <a:lnRef idx="1">
          <a:schemeClr val="accent6"/>
        </a:lnRef>
        <a:fillRef idx="0">
          <a:schemeClr val="accent6"/>
        </a:fillRef>
        <a:effectRef idx="0">
          <a:schemeClr val="accent6"/>
        </a:effectRef>
        <a:fontRef idx="minor">
          <a:schemeClr val="tx1"/>
        </a:fontRef>
      </xdr:style>
      <xdr:txBody>
        <a:bodyPr vertOverflow="clip" horzOverflow="clip" rtlCol="0" anchor="t"/>
        <a:lstStyle/>
        <a:p>
          <a:pPr algn="l"/>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180975</xdr:colOff>
      <xdr:row>14</xdr:row>
      <xdr:rowOff>133350</xdr:rowOff>
    </xdr:from>
    <xdr:to>
      <xdr:col>8</xdr:col>
      <xdr:colOff>516287</xdr:colOff>
      <xdr:row>37</xdr:row>
      <xdr:rowOff>0</xdr:rowOff>
    </xdr:to>
    <xdr:sp macro="" textlink="">
      <xdr:nvSpPr>
        <xdr:cNvPr id="2" name="Right Brace 1">
          <a:extLst>
            <a:ext uri="{FF2B5EF4-FFF2-40B4-BE49-F238E27FC236}">
              <a16:creationId xmlns:a16="http://schemas.microsoft.com/office/drawing/2014/main" id="{C18B7EB1-BD50-45BE-9DFF-3A00A4EACF75}"/>
            </a:ext>
          </a:extLst>
        </xdr:cNvPr>
        <xdr:cNvSpPr/>
      </xdr:nvSpPr>
      <xdr:spPr>
        <a:xfrm>
          <a:off x="8020050" y="3019425"/>
          <a:ext cx="335312" cy="4743450"/>
        </a:xfrm>
        <a:prstGeom prst="rightBrace">
          <a:avLst>
            <a:gd name="adj1" fmla="val 8333"/>
            <a:gd name="adj2" fmla="val 50448"/>
          </a:avLst>
        </a:prstGeom>
        <a:ln w="19050"/>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lang="en-US" sz="1100"/>
        </a:p>
      </xdr:txBody>
    </xdr:sp>
    <xdr:clientData/>
  </xdr:twoCellAnchor>
  <xdr:twoCellAnchor>
    <xdr:from>
      <xdr:col>8</xdr:col>
      <xdr:colOff>752474</xdr:colOff>
      <xdr:row>15</xdr:row>
      <xdr:rowOff>85725</xdr:rowOff>
    </xdr:from>
    <xdr:to>
      <xdr:col>10</xdr:col>
      <xdr:colOff>2457450</xdr:colOff>
      <xdr:row>36</xdr:row>
      <xdr:rowOff>180975</xdr:rowOff>
    </xdr:to>
    <xdr:sp macro="" textlink="">
      <xdr:nvSpPr>
        <xdr:cNvPr id="3" name="TextBox 2">
          <a:extLst>
            <a:ext uri="{FF2B5EF4-FFF2-40B4-BE49-F238E27FC236}">
              <a16:creationId xmlns:a16="http://schemas.microsoft.com/office/drawing/2014/main" id="{C2AF9193-F5CA-4FC5-A4D9-E667B64939C0}"/>
            </a:ext>
          </a:extLst>
        </xdr:cNvPr>
        <xdr:cNvSpPr txBox="1"/>
      </xdr:nvSpPr>
      <xdr:spPr>
        <a:xfrm>
          <a:off x="8591549" y="3171825"/>
          <a:ext cx="2847976" cy="457200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91440" rtlCol="0" anchor="t"/>
        <a:lstStyle/>
        <a:p>
          <a:r>
            <a:rPr lang="en-US" sz="1050" b="1"/>
            <a:t>Section Tips:</a:t>
          </a:r>
        </a:p>
        <a:p>
          <a:r>
            <a:rPr lang="en-US" sz="1050" baseline="0"/>
            <a:t>Substitute placeholders in "Yellow" cells with your own assumptions or data.</a:t>
          </a:r>
        </a:p>
        <a:p>
          <a:endParaRPr lang="en-US" sz="1050" baseline="0"/>
        </a:p>
        <a:p>
          <a:r>
            <a:rPr lang="en-US" sz="1100" b="1">
              <a:solidFill>
                <a:schemeClr val="dk1"/>
              </a:solidFill>
              <a:effectLst/>
              <a:latin typeface="+mn-lt"/>
              <a:ea typeface="+mn-ea"/>
              <a:cs typeface="+mn-cs"/>
            </a:rPr>
            <a:t>Input staffing by individual or position(Column</a:t>
          </a:r>
          <a:r>
            <a:rPr lang="en-US" sz="1100" b="1" baseline="0">
              <a:solidFill>
                <a:schemeClr val="dk1"/>
              </a:solidFill>
              <a:effectLst/>
              <a:latin typeface="+mn-lt"/>
              <a:ea typeface="+mn-ea"/>
              <a:cs typeface="+mn-cs"/>
            </a:rPr>
            <a:t> </a:t>
          </a:r>
          <a:r>
            <a:rPr lang="en-US" sz="1100" b="1">
              <a:solidFill>
                <a:schemeClr val="dk1"/>
              </a:solidFill>
              <a:effectLst/>
              <a:latin typeface="+mn-lt"/>
              <a:ea typeface="+mn-ea"/>
              <a:cs typeface="+mn-cs"/>
            </a:rPr>
            <a:t>A):</a:t>
          </a:r>
          <a:endParaRPr lang="en-US" sz="1050">
            <a:effectLst/>
          </a:endParaRPr>
        </a:p>
        <a:p>
          <a:r>
            <a:rPr lang="en-US" sz="1100">
              <a:solidFill>
                <a:schemeClr val="dk1"/>
              </a:solidFill>
              <a:effectLst/>
              <a:latin typeface="+mn-lt"/>
              <a:ea typeface="+mn-ea"/>
              <a:cs typeface="+mn-cs"/>
            </a:rPr>
            <a:t>Identify the specific individuals or positions you need to input into the model.</a:t>
          </a:r>
          <a:endParaRPr lang="en-US" sz="1050">
            <a:effectLst/>
          </a:endParaRPr>
        </a:p>
        <a:p>
          <a:r>
            <a:rPr lang="en-US" sz="1100" b="1">
              <a:solidFill>
                <a:schemeClr val="dk1"/>
              </a:solidFill>
              <a:effectLst/>
              <a:latin typeface="+mn-lt"/>
              <a:ea typeface="+mn-ea"/>
              <a:cs typeface="+mn-cs"/>
            </a:rPr>
            <a:t>Job Title/Position (Column B):</a:t>
          </a:r>
          <a:endParaRPr lang="en-US" sz="1050">
            <a:effectLst/>
          </a:endParaRPr>
        </a:p>
        <a:p>
          <a:r>
            <a:rPr lang="en-US" sz="1100">
              <a:solidFill>
                <a:schemeClr val="dk1"/>
              </a:solidFill>
              <a:effectLst/>
              <a:latin typeface="+mn-lt"/>
              <a:ea typeface="+mn-ea"/>
              <a:cs typeface="+mn-cs"/>
            </a:rPr>
            <a:t>Enter the job titles or positions for each individual or role in this column. i.e.</a:t>
          </a:r>
          <a:r>
            <a:rPr lang="en-US" sz="1100" baseline="0">
              <a:solidFill>
                <a:schemeClr val="dk1"/>
              </a:solidFill>
              <a:effectLst/>
              <a:latin typeface="+mn-lt"/>
              <a:ea typeface="+mn-ea"/>
              <a:cs typeface="+mn-cs"/>
            </a:rPr>
            <a:t> CHW, Program Manager, Social Worker</a:t>
          </a:r>
          <a:endParaRPr lang="en-US" sz="1050">
            <a:effectLst/>
          </a:endParaRPr>
        </a:p>
        <a:p>
          <a:r>
            <a:rPr lang="en-US" sz="1100" b="1">
              <a:solidFill>
                <a:schemeClr val="dk1"/>
              </a:solidFill>
              <a:effectLst/>
              <a:latin typeface="+mn-lt"/>
              <a:ea typeface="+mn-ea"/>
              <a:cs typeface="+mn-cs"/>
            </a:rPr>
            <a:t>Annual Salary (Column C):</a:t>
          </a:r>
          <a:endParaRPr lang="en-US" sz="1050">
            <a:effectLst/>
          </a:endParaRPr>
        </a:p>
        <a:p>
          <a:r>
            <a:rPr lang="en-US" sz="1100">
              <a:solidFill>
                <a:schemeClr val="dk1"/>
              </a:solidFill>
              <a:effectLst/>
              <a:latin typeface="+mn-lt"/>
              <a:ea typeface="+mn-ea"/>
              <a:cs typeface="+mn-cs"/>
            </a:rPr>
            <a:t>Estimate and input the annual salary for each job title or position. This should be based on market rates or organizational pay scales for the relevant skill set.</a:t>
          </a:r>
          <a:endParaRPr lang="en-US" sz="1050">
            <a:effectLst/>
          </a:endParaRPr>
        </a:p>
        <a:p>
          <a:r>
            <a:rPr lang="en-US" sz="1100" b="1">
              <a:solidFill>
                <a:schemeClr val="dk1"/>
              </a:solidFill>
              <a:effectLst/>
              <a:latin typeface="+mn-lt"/>
              <a:ea typeface="+mn-ea"/>
              <a:cs typeface="+mn-cs"/>
            </a:rPr>
            <a:t>Program FTE Headcount (Column D):</a:t>
          </a:r>
          <a:endParaRPr lang="en-US" sz="1050">
            <a:effectLst/>
          </a:endParaRPr>
        </a:p>
        <a:p>
          <a:r>
            <a:rPr lang="en-US" sz="1100">
              <a:solidFill>
                <a:schemeClr val="dk1"/>
              </a:solidFill>
              <a:effectLst/>
              <a:latin typeface="+mn-lt"/>
              <a:ea typeface="+mn-ea"/>
              <a:cs typeface="+mn-cs"/>
            </a:rPr>
            <a:t>Input the Full-Time Equivalent (FTE) headcount for each job title or position for Year 1. The model will then use this input to calculate the cost for subsequent years automatically. The outer years can be overwritten if</a:t>
          </a:r>
          <a:r>
            <a:rPr lang="en-US" sz="1100" baseline="0">
              <a:solidFill>
                <a:schemeClr val="dk1"/>
              </a:solidFill>
              <a:effectLst/>
              <a:latin typeface="+mn-lt"/>
              <a:ea typeface="+mn-ea"/>
              <a:cs typeface="+mn-cs"/>
            </a:rPr>
            <a:t> need be</a:t>
          </a:r>
          <a:r>
            <a:rPr lang="en-US" sz="1100">
              <a:solidFill>
                <a:schemeClr val="dk1"/>
              </a:solidFill>
              <a:effectLst/>
              <a:latin typeface="+mn-lt"/>
              <a:ea typeface="+mn-ea"/>
              <a:cs typeface="+mn-cs"/>
            </a:rPr>
            <a:t>.</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 </a:t>
          </a:r>
          <a:endParaRPr lang="en-US" sz="1050">
            <a:effectLst/>
          </a:endParaRPr>
        </a:p>
      </xdr:txBody>
    </xdr:sp>
    <xdr:clientData/>
  </xdr:twoCellAnchor>
  <xdr:twoCellAnchor editAs="oneCell">
    <xdr:from>
      <xdr:col>0</xdr:col>
      <xdr:colOff>117230</xdr:colOff>
      <xdr:row>0</xdr:row>
      <xdr:rowOff>162049</xdr:rowOff>
    </xdr:from>
    <xdr:to>
      <xdr:col>4</xdr:col>
      <xdr:colOff>574870</xdr:colOff>
      <xdr:row>4</xdr:row>
      <xdr:rowOff>0</xdr:rowOff>
    </xdr:to>
    <xdr:pic>
      <xdr:nvPicPr>
        <xdr:cNvPr id="5" name="Picture 4">
          <a:hlinkClick xmlns:r="http://schemas.openxmlformats.org/officeDocument/2006/relationships" r:id="rId1"/>
          <a:extLst>
            <a:ext uri="{FF2B5EF4-FFF2-40B4-BE49-F238E27FC236}">
              <a16:creationId xmlns:a16="http://schemas.microsoft.com/office/drawing/2014/main" id="{C57C38E9-1C01-446D-BEFA-803E6B4601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7230" y="160144"/>
          <a:ext cx="4938200" cy="6018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117230</xdr:colOff>
      <xdr:row>0</xdr:row>
      <xdr:rowOff>162049</xdr:rowOff>
    </xdr:from>
    <xdr:to>
      <xdr:col>2</xdr:col>
      <xdr:colOff>1214950</xdr:colOff>
      <xdr:row>4</xdr:row>
      <xdr:rowOff>32385</xdr:rowOff>
    </xdr:to>
    <xdr:pic>
      <xdr:nvPicPr>
        <xdr:cNvPr id="3" name="Picture 2">
          <a:hlinkClick xmlns:r="http://schemas.openxmlformats.org/officeDocument/2006/relationships" r:id="rId1"/>
          <a:extLst>
            <a:ext uri="{FF2B5EF4-FFF2-40B4-BE49-F238E27FC236}">
              <a16:creationId xmlns:a16="http://schemas.microsoft.com/office/drawing/2014/main" id="{542EC750-5807-49B6-8C76-4BD5B4CB3DA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7230" y="160144"/>
          <a:ext cx="4938200" cy="60185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57150</xdr:colOff>
      <xdr:row>4</xdr:row>
      <xdr:rowOff>38100</xdr:rowOff>
    </xdr:from>
    <xdr:to>
      <xdr:col>2</xdr:col>
      <xdr:colOff>1885950</xdr:colOff>
      <xdr:row>7</xdr:row>
      <xdr:rowOff>150651</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638175" y="800100"/>
          <a:ext cx="3448050" cy="712626"/>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Sheryl Mathis" id="{899EDAB5-D59F-4528-8764-5DA850F1D2B9}" userId="S::smathis@camdenhealth.org::b2de2549-1dd1-402c-a601-fb9f35b9157e"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23" dT="2024-01-08T13:13:38.95" personId="{899EDAB5-D59F-4528-8764-5DA850F1D2B9}" id="{C78853F1-A33A-473A-80B5-EDCFF380A798}">
    <text>Let's put this section ("Other Community Supports"  beneath the Medically Tailored Meals.</text>
  </threadedComment>
  <threadedComment ref="B49" dT="2024-01-08T13:13:38.95" personId="{899EDAB5-D59F-4528-8764-5DA850F1D2B9}" id="{4A691EAB-9C38-4957-B11F-E3ABF60403F9}">
    <text>Let's put this section ("Other Community Supports"  beneath the Medically Tailored Meals.</text>
  </threadedComment>
  <threadedComment ref="B74" dT="2024-01-08T13:13:38.95" personId="{899EDAB5-D59F-4528-8764-5DA850F1D2B9}" id="{37141A9E-D423-4970-9A38-C48CBC3FA23A}">
    <text>Let's put this section ("Other Community Supports"  beneath the Medically Tailored Meals.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6.xml"/><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C9588-656D-4FDF-865A-C5928DAE01A8}">
  <sheetPr codeName="Sheet17">
    <tabColor rgb="FF293666"/>
  </sheetPr>
  <dimension ref="B1:W91"/>
  <sheetViews>
    <sheetView showGridLines="0" topLeftCell="A4" workbookViewId="0">
      <selection activeCell="C28" sqref="C28"/>
    </sheetView>
  </sheetViews>
  <sheetFormatPr defaultColWidth="9.1796875" defaultRowHeight="14.5" x14ac:dyDescent="0.35"/>
  <cols>
    <col min="2" max="2" width="17.81640625" customWidth="1"/>
    <col min="3" max="3" width="35" customWidth="1"/>
    <col min="4" max="4" width="16.54296875" bestFit="1" customWidth="1"/>
    <col min="5" max="5" width="2.1796875" customWidth="1"/>
    <col min="6" max="6" width="16.54296875" bestFit="1" customWidth="1"/>
    <col min="7" max="7" width="2.1796875" customWidth="1"/>
    <col min="8" max="8" width="18.1796875" customWidth="1"/>
    <col min="9" max="9" width="0.7265625" customWidth="1"/>
    <col min="10" max="10" width="18.1796875" customWidth="1"/>
    <col min="11" max="11" width="1.453125" customWidth="1"/>
    <col min="12" max="12" width="0.81640625" customWidth="1"/>
    <col min="14" max="14" width="13.26953125" bestFit="1" customWidth="1"/>
  </cols>
  <sheetData>
    <row r="1" spans="2:23" s="303" customFormat="1" x14ac:dyDescent="0.35"/>
    <row r="2" spans="2:23" s="303" customFormat="1" x14ac:dyDescent="0.35"/>
    <row r="3" spans="2:23" s="303" customFormat="1" x14ac:dyDescent="0.35"/>
    <row r="4" spans="2:23" s="303" customFormat="1" x14ac:dyDescent="0.35"/>
    <row r="5" spans="2:23" s="303" customFormat="1" x14ac:dyDescent="0.35"/>
    <row r="6" spans="2:23" s="228" customFormat="1" ht="15" thickBot="1" x14ac:dyDescent="0.4">
      <c r="D6" s="233"/>
      <c r="E6" s="233"/>
      <c r="J6"/>
      <c r="N6" s="230"/>
      <c r="S6" s="230"/>
      <c r="W6" s="231"/>
    </row>
    <row r="7" spans="2:23" s="228" customFormat="1" ht="15.75" customHeight="1" thickBot="1" x14ac:dyDescent="0.4">
      <c r="C7" s="432"/>
      <c r="D7" s="433"/>
      <c r="E7" s="234" t="s">
        <v>0</v>
      </c>
      <c r="J7"/>
      <c r="N7" s="230"/>
    </row>
    <row r="8" spans="2:23" ht="15.75" customHeight="1" x14ac:dyDescent="0.35"/>
    <row r="9" spans="2:23" ht="18" customHeight="1" x14ac:dyDescent="0.35">
      <c r="B9" s="304" t="s">
        <v>1</v>
      </c>
    </row>
    <row r="10" spans="2:23" ht="18" customHeight="1" x14ac:dyDescent="0.5">
      <c r="B10" s="139" t="s">
        <v>2</v>
      </c>
    </row>
    <row r="11" spans="2:23" ht="18" customHeight="1" x14ac:dyDescent="0.35">
      <c r="D11" s="305" t="s">
        <v>3</v>
      </c>
      <c r="F11" s="305" t="s">
        <v>4</v>
      </c>
      <c r="H11" s="305" t="s">
        <v>5</v>
      </c>
      <c r="I11" s="306"/>
      <c r="J11" s="305" t="s">
        <v>6</v>
      </c>
      <c r="K11" s="307"/>
      <c r="L11" s="308"/>
    </row>
    <row r="12" spans="2:23" ht="18" customHeight="1" thickBot="1" x14ac:dyDescent="0.4">
      <c r="B12" s="2" t="s">
        <v>7</v>
      </c>
      <c r="C12" s="309" t="s">
        <v>8</v>
      </c>
      <c r="D12" s="310">
        <f>D33</f>
        <v>0</v>
      </c>
      <c r="F12" s="310">
        <f>F33</f>
        <v>0</v>
      </c>
      <c r="H12" s="310">
        <f>H33</f>
        <v>0</v>
      </c>
      <c r="I12" s="306"/>
      <c r="J12" s="310">
        <f>D12+F12+H12</f>
        <v>0</v>
      </c>
      <c r="K12" s="310"/>
      <c r="L12" s="308"/>
    </row>
    <row r="13" spans="2:23" ht="18" customHeight="1" thickBot="1" x14ac:dyDescent="0.4">
      <c r="B13" s="2"/>
      <c r="C13" s="311" t="s">
        <v>9</v>
      </c>
      <c r="D13" s="310">
        <f>D67</f>
        <v>0</v>
      </c>
      <c r="F13" s="310">
        <f>F67</f>
        <v>0</v>
      </c>
      <c r="H13" s="310">
        <f>H67</f>
        <v>0</v>
      </c>
      <c r="I13" s="306"/>
      <c r="J13" s="310">
        <f t="shared" ref="J13:J14" si="0">D13+F13+H13</f>
        <v>0</v>
      </c>
      <c r="K13" s="310"/>
      <c r="L13" s="308"/>
    </row>
    <row r="14" spans="2:23" ht="18" customHeight="1" thickBot="1" x14ac:dyDescent="0.4">
      <c r="C14" s="195" t="s">
        <v>10</v>
      </c>
      <c r="D14" s="194">
        <f>+D34+D69</f>
        <v>0</v>
      </c>
      <c r="F14" s="194">
        <f>+F34+F69</f>
        <v>0</v>
      </c>
      <c r="H14" s="194">
        <f>+H34+H69</f>
        <v>0</v>
      </c>
      <c r="I14" s="306"/>
      <c r="J14" s="310">
        <f t="shared" si="0"/>
        <v>0</v>
      </c>
      <c r="K14" s="312"/>
      <c r="L14" s="308"/>
    </row>
    <row r="15" spans="2:23" ht="18" customHeight="1" thickBot="1" x14ac:dyDescent="0.4">
      <c r="B15" s="313" t="s">
        <v>11</v>
      </c>
      <c r="C15" s="313"/>
      <c r="D15" s="314">
        <f>D12+D14</f>
        <v>0</v>
      </c>
      <c r="F15" s="314">
        <f>F12+F14</f>
        <v>0</v>
      </c>
      <c r="H15" s="314">
        <f>H12+H14</f>
        <v>0</v>
      </c>
      <c r="I15" s="306"/>
      <c r="J15" s="314">
        <f>J12+J14</f>
        <v>0</v>
      </c>
      <c r="K15" s="310"/>
      <c r="L15" s="308"/>
    </row>
    <row r="16" spans="2:23" ht="18" customHeight="1" x14ac:dyDescent="0.35">
      <c r="I16" s="306"/>
      <c r="L16" s="308"/>
    </row>
    <row r="17" spans="2:12" ht="18" customHeight="1" thickBot="1" x14ac:dyDescent="0.4">
      <c r="C17" s="315" t="s">
        <v>12</v>
      </c>
      <c r="D17" s="314">
        <f>D44+D81</f>
        <v>0</v>
      </c>
      <c r="E17" s="316"/>
      <c r="F17" s="314">
        <f>F44+F81</f>
        <v>0</v>
      </c>
      <c r="G17" s="316"/>
      <c r="H17" s="314">
        <f>H44+H81</f>
        <v>0</v>
      </c>
      <c r="I17" s="317"/>
      <c r="J17" s="314">
        <f>J44+J81</f>
        <v>0</v>
      </c>
      <c r="K17" s="310"/>
      <c r="L17" s="308"/>
    </row>
    <row r="18" spans="2:12" ht="18" customHeight="1" x14ac:dyDescent="0.35">
      <c r="I18" s="306"/>
      <c r="L18" s="308"/>
    </row>
    <row r="19" spans="2:12" ht="18" customHeight="1" thickBot="1" x14ac:dyDescent="0.4">
      <c r="C19" s="318" t="s">
        <v>13</v>
      </c>
      <c r="D19" s="319">
        <f>D15-D17</f>
        <v>0</v>
      </c>
      <c r="E19" s="320"/>
      <c r="F19" s="319">
        <f>F15-F17</f>
        <v>0</v>
      </c>
      <c r="G19" s="320"/>
      <c r="H19" s="319">
        <f>H15-H17</f>
        <v>0</v>
      </c>
      <c r="I19" s="321"/>
      <c r="J19" s="319">
        <f>J15-J17</f>
        <v>0</v>
      </c>
      <c r="K19" s="312"/>
      <c r="L19" s="322"/>
    </row>
    <row r="20" spans="2:12" ht="18" customHeight="1" x14ac:dyDescent="0.35">
      <c r="C20" s="323"/>
      <c r="D20" s="320" t="e">
        <f>D19/D15</f>
        <v>#DIV/0!</v>
      </c>
      <c r="E20" s="324"/>
      <c r="F20" s="320" t="e">
        <f>F19/F15</f>
        <v>#DIV/0!</v>
      </c>
      <c r="G20" s="324"/>
      <c r="H20" s="320" t="e">
        <f>H19/H15</f>
        <v>#DIV/0!</v>
      </c>
      <c r="I20" s="325"/>
      <c r="J20" s="320" t="e">
        <f>J19/J15</f>
        <v>#DIV/0!</v>
      </c>
      <c r="L20" s="308"/>
    </row>
    <row r="21" spans="2:12" ht="18" customHeight="1" x14ac:dyDescent="0.35">
      <c r="I21" s="325"/>
      <c r="L21" s="308"/>
    </row>
    <row r="22" spans="2:12" ht="18" customHeight="1" thickBot="1" x14ac:dyDescent="0.4">
      <c r="B22" s="326"/>
      <c r="C22" s="327" t="s">
        <v>14</v>
      </c>
      <c r="D22" s="328">
        <f ca="1">D49+D86</f>
        <v>0</v>
      </c>
      <c r="F22" s="328">
        <f ca="1">F49+F86</f>
        <v>0</v>
      </c>
      <c r="H22" s="328">
        <f ca="1">H49+H86</f>
        <v>0</v>
      </c>
      <c r="I22" s="306"/>
      <c r="J22" s="328">
        <f ca="1">J49+J86</f>
        <v>0</v>
      </c>
      <c r="K22" s="4"/>
      <c r="L22" s="308"/>
    </row>
    <row r="23" spans="2:12" ht="18" customHeight="1" x14ac:dyDescent="0.35">
      <c r="I23" s="306"/>
      <c r="L23" s="322"/>
    </row>
    <row r="24" spans="2:12" ht="18" customHeight="1" thickBot="1" x14ac:dyDescent="0.4">
      <c r="B24" s="313" t="s">
        <v>15</v>
      </c>
      <c r="C24" s="313"/>
      <c r="D24" s="328">
        <f ca="1">D17+D22</f>
        <v>0</v>
      </c>
      <c r="F24" s="328">
        <f ca="1">F17+F22</f>
        <v>0</v>
      </c>
      <c r="H24" s="328">
        <f ca="1">H17+H22</f>
        <v>0</v>
      </c>
      <c r="I24" s="306"/>
      <c r="J24" s="328">
        <f ca="1">J17+J22</f>
        <v>0</v>
      </c>
      <c r="K24" s="4"/>
      <c r="L24" s="308"/>
    </row>
    <row r="25" spans="2:12" ht="18" customHeight="1" x14ac:dyDescent="0.35">
      <c r="I25" s="306"/>
      <c r="L25" s="322"/>
    </row>
    <row r="26" spans="2:12" ht="18" customHeight="1" thickBot="1" x14ac:dyDescent="0.4">
      <c r="B26" s="208" t="s">
        <v>16</v>
      </c>
      <c r="C26" s="208" t="s">
        <v>17</v>
      </c>
      <c r="D26" s="209">
        <f ca="1">D15-D24</f>
        <v>0</v>
      </c>
      <c r="E26" s="329"/>
      <c r="F26" s="209">
        <f ca="1">F15-F24</f>
        <v>0</v>
      </c>
      <c r="G26" s="329"/>
      <c r="H26" s="209">
        <f ca="1">H15-H24</f>
        <v>0</v>
      </c>
      <c r="I26" s="330"/>
      <c r="J26" s="209">
        <f ca="1">J15-J24</f>
        <v>0</v>
      </c>
      <c r="K26" s="310"/>
      <c r="L26" s="308"/>
    </row>
    <row r="27" spans="2:12" ht="18" customHeight="1" thickTop="1" x14ac:dyDescent="0.35">
      <c r="B27" s="2"/>
      <c r="C27" s="2"/>
      <c r="D27" s="310"/>
      <c r="F27" s="310"/>
      <c r="H27" s="310"/>
      <c r="I27" s="330"/>
      <c r="J27" s="310"/>
      <c r="K27" s="310"/>
      <c r="L27" s="308"/>
    </row>
    <row r="28" spans="2:12" ht="18" customHeight="1" x14ac:dyDescent="0.45">
      <c r="B28" s="331" t="s">
        <v>18</v>
      </c>
      <c r="C28" s="331" t="s">
        <v>19</v>
      </c>
      <c r="D28" s="332">
        <f ca="1">IF(ISERROR(D26/D$36),0,D26/D$36)</f>
        <v>0</v>
      </c>
      <c r="E28" s="333"/>
      <c r="F28" s="332">
        <f ca="1">IF(ISERROR(F26/F$36),0,F26/F$36)</f>
        <v>0</v>
      </c>
      <c r="G28" s="333"/>
      <c r="H28" s="332">
        <f ca="1">IF(ISERROR(H26/H$36),0,H26/H$36)</f>
        <v>0</v>
      </c>
      <c r="I28" s="334"/>
      <c r="J28" s="332">
        <f ca="1">IF(ISERROR(J26/J$36),0,J26/J$36)</f>
        <v>0</v>
      </c>
      <c r="K28" s="335"/>
      <c r="L28" s="308"/>
    </row>
    <row r="29" spans="2:12" ht="18" customHeight="1" x14ac:dyDescent="0.35">
      <c r="B29" s="304"/>
    </row>
    <row r="30" spans="2:12" ht="18" customHeight="1" x14ac:dyDescent="0.35">
      <c r="B30" s="304"/>
    </row>
    <row r="31" spans="2:12" ht="21" x14ac:dyDescent="0.5">
      <c r="B31" s="139" t="s">
        <v>20</v>
      </c>
      <c r="C31" s="228"/>
    </row>
    <row r="32" spans="2:12" ht="15.5" x14ac:dyDescent="0.35">
      <c r="D32" s="305" t="s">
        <v>3</v>
      </c>
      <c r="F32" s="305" t="s">
        <v>4</v>
      </c>
      <c r="H32" s="305" t="s">
        <v>5</v>
      </c>
      <c r="I32" s="306"/>
      <c r="J32" s="305" t="s">
        <v>6</v>
      </c>
      <c r="K32" s="307"/>
      <c r="L32" s="308"/>
    </row>
    <row r="33" spans="2:12" ht="15" thickBot="1" x14ac:dyDescent="0.4">
      <c r="B33" s="2" t="s">
        <v>7</v>
      </c>
      <c r="C33" s="336" t="s">
        <v>8</v>
      </c>
      <c r="D33" s="310">
        <f>'Revenue ECM'!F31</f>
        <v>0</v>
      </c>
      <c r="F33" s="310">
        <f>'Revenue ECM'!F52</f>
        <v>0</v>
      </c>
      <c r="H33" s="310">
        <f>'Revenue ECM'!F73</f>
        <v>0</v>
      </c>
      <c r="I33" s="306"/>
      <c r="J33" s="310">
        <f>D33+F33+H33</f>
        <v>0</v>
      </c>
      <c r="K33" s="310"/>
      <c r="L33" s="308"/>
    </row>
    <row r="34" spans="2:12" ht="19" thickBot="1" x14ac:dyDescent="0.5">
      <c r="C34" s="195" t="s">
        <v>21</v>
      </c>
      <c r="D34" s="194">
        <f>'Revenue ECM'!D90</f>
        <v>0</v>
      </c>
      <c r="F34" s="194">
        <f>'Revenue ECM'!E90</f>
        <v>0</v>
      </c>
      <c r="H34" s="194">
        <f>'Revenue ECM'!F90</f>
        <v>0</v>
      </c>
      <c r="I34" s="306"/>
      <c r="J34" s="312">
        <f>+D34+F34+H34</f>
        <v>0</v>
      </c>
      <c r="K34" s="312"/>
      <c r="L34" s="337"/>
    </row>
    <row r="35" spans="2:12" x14ac:dyDescent="0.35">
      <c r="I35" s="306"/>
      <c r="L35" s="308"/>
    </row>
    <row r="36" spans="2:12" ht="15" thickBot="1" x14ac:dyDescent="0.4">
      <c r="B36" s="313" t="s">
        <v>11</v>
      </c>
      <c r="C36" s="313"/>
      <c r="D36" s="314">
        <f>D33+D34</f>
        <v>0</v>
      </c>
      <c r="F36" s="314">
        <f>F33+F34</f>
        <v>0</v>
      </c>
      <c r="H36" s="314">
        <f>H33+H34</f>
        <v>0</v>
      </c>
      <c r="I36" s="306"/>
      <c r="J36" s="314">
        <f>J33+J34</f>
        <v>0</v>
      </c>
      <c r="K36" s="310"/>
      <c r="L36" s="308"/>
    </row>
    <row r="37" spans="2:12" ht="8.25" customHeight="1" x14ac:dyDescent="0.35">
      <c r="I37" s="306"/>
      <c r="L37" s="308"/>
    </row>
    <row r="38" spans="2:12" x14ac:dyDescent="0.35">
      <c r="B38" s="2" t="s">
        <v>22</v>
      </c>
      <c r="C38" t="s">
        <v>23</v>
      </c>
      <c r="D38" s="194">
        <f>'Expense ECM '!F42</f>
        <v>0</v>
      </c>
      <c r="F38" s="194">
        <f>'Expense ECM '!G42</f>
        <v>0</v>
      </c>
      <c r="H38" s="194">
        <f>'Expense ECM '!H42</f>
        <v>0</v>
      </c>
      <c r="I38" s="306"/>
      <c r="J38" s="312">
        <f>+D38+F38+H38</f>
        <v>0</v>
      </c>
      <c r="K38" s="312"/>
      <c r="L38" s="308"/>
    </row>
    <row r="39" spans="2:12" x14ac:dyDescent="0.35">
      <c r="C39" t="s">
        <v>24</v>
      </c>
      <c r="D39" s="194">
        <f>'Expense ECM '!F43</f>
        <v>0</v>
      </c>
      <c r="F39" s="194">
        <f>'Expense ECM '!G43</f>
        <v>0</v>
      </c>
      <c r="H39" s="194">
        <f>'Expense ECM '!H43</f>
        <v>0</v>
      </c>
      <c r="I39" s="306"/>
      <c r="J39" s="312">
        <f>+D39+F39+H39</f>
        <v>0</v>
      </c>
      <c r="K39" s="312"/>
      <c r="L39" s="308"/>
    </row>
    <row r="40" spans="2:12" ht="15" thickBot="1" x14ac:dyDescent="0.4">
      <c r="C40" s="315" t="s">
        <v>25</v>
      </c>
      <c r="D40" s="314">
        <f>SUM(D38:D39)</f>
        <v>0</v>
      </c>
      <c r="E40" s="316"/>
      <c r="F40" s="314">
        <f>SUM(F38:F39)</f>
        <v>0</v>
      </c>
      <c r="G40" s="316"/>
      <c r="H40" s="314">
        <f>SUM(H38:H39)</f>
        <v>0</v>
      </c>
      <c r="I40" s="317"/>
      <c r="J40" s="314">
        <f>SUM(J38:J39)</f>
        <v>0</v>
      </c>
      <c r="K40" s="310"/>
      <c r="L40" s="322"/>
    </row>
    <row r="41" spans="2:12" ht="7.5" customHeight="1" x14ac:dyDescent="0.35">
      <c r="I41" s="306"/>
      <c r="L41" s="308"/>
    </row>
    <row r="42" spans="2:12" x14ac:dyDescent="0.35">
      <c r="C42" t="s">
        <v>26</v>
      </c>
      <c r="D42" s="4">
        <f>'Expense ECM '!F90</f>
        <v>0</v>
      </c>
      <c r="F42" s="4">
        <f>'Expense ECM '!G90</f>
        <v>0</v>
      </c>
      <c r="H42" s="4">
        <f>'Expense ECM '!H90</f>
        <v>0</v>
      </c>
      <c r="I42" s="306"/>
      <c r="J42" s="312">
        <f>SUM(D42:H42)</f>
        <v>0</v>
      </c>
      <c r="K42" s="312"/>
      <c r="L42" s="308"/>
    </row>
    <row r="43" spans="2:12" x14ac:dyDescent="0.35">
      <c r="C43" t="s">
        <v>27</v>
      </c>
      <c r="D43" s="4">
        <f>'Expense ECM '!F99</f>
        <v>0</v>
      </c>
      <c r="F43" s="4">
        <f>'Expense ECM '!G99</f>
        <v>0</v>
      </c>
      <c r="H43" s="4">
        <f>'Expense ECM '!H99</f>
        <v>0</v>
      </c>
      <c r="I43" s="306"/>
      <c r="J43" s="312">
        <f>SUM(D43:H43)</f>
        <v>0</v>
      </c>
      <c r="K43" s="312"/>
      <c r="L43" s="308"/>
    </row>
    <row r="44" spans="2:12" ht="15" thickBot="1" x14ac:dyDescent="0.4">
      <c r="C44" s="315" t="s">
        <v>12</v>
      </c>
      <c r="D44" s="314">
        <f>D40+D42+D43</f>
        <v>0</v>
      </c>
      <c r="E44" s="316"/>
      <c r="F44" s="314">
        <f>F40+F42+F43</f>
        <v>0</v>
      </c>
      <c r="G44" s="316"/>
      <c r="H44" s="314">
        <f>H40+H42+H43</f>
        <v>0</v>
      </c>
      <c r="I44" s="317"/>
      <c r="J44" s="314">
        <f>J40+J42+J43</f>
        <v>0</v>
      </c>
      <c r="K44" s="310"/>
      <c r="L44" s="322"/>
    </row>
    <row r="45" spans="2:12" ht="6.75" customHeight="1" x14ac:dyDescent="0.35">
      <c r="I45" s="306"/>
      <c r="L45" s="308"/>
    </row>
    <row r="46" spans="2:12" ht="16.5" customHeight="1" thickBot="1" x14ac:dyDescent="0.4">
      <c r="C46" s="338" t="s">
        <v>13</v>
      </c>
      <c r="D46" s="339">
        <f>D36-D44</f>
        <v>0</v>
      </c>
      <c r="E46" s="340"/>
      <c r="F46" s="339">
        <f>F36-F44</f>
        <v>0</v>
      </c>
      <c r="G46" s="340"/>
      <c r="H46" s="339">
        <f>H36-H44</f>
        <v>0</v>
      </c>
      <c r="I46" s="321"/>
      <c r="J46" s="339">
        <f>J36-J44</f>
        <v>0</v>
      </c>
      <c r="K46" s="312"/>
      <c r="L46" s="322"/>
    </row>
    <row r="47" spans="2:12" ht="13.5" customHeight="1" x14ac:dyDescent="0.35">
      <c r="C47" s="341"/>
      <c r="D47" s="340" t="e">
        <f>D46/D36</f>
        <v>#DIV/0!</v>
      </c>
      <c r="E47" s="342"/>
      <c r="F47" s="340" t="e">
        <f>F46/F36</f>
        <v>#DIV/0!</v>
      </c>
      <c r="G47" s="342"/>
      <c r="H47" s="340" t="e">
        <f>H46/H36</f>
        <v>#DIV/0!</v>
      </c>
      <c r="I47" s="325"/>
      <c r="J47" s="340" t="e">
        <f>J46/J36</f>
        <v>#DIV/0!</v>
      </c>
      <c r="L47" s="308"/>
    </row>
    <row r="48" spans="2:12" ht="13.5" customHeight="1" x14ac:dyDescent="0.35">
      <c r="I48" s="325"/>
      <c r="L48" s="308"/>
    </row>
    <row r="49" spans="2:12" ht="15" thickBot="1" x14ac:dyDescent="0.4">
      <c r="B49" s="326"/>
      <c r="C49" s="327" t="s">
        <v>14</v>
      </c>
      <c r="D49" s="328">
        <f ca="1">'Expense ECM '!F103</f>
        <v>0</v>
      </c>
      <c r="F49" s="328">
        <f ca="1">'Expense ECM '!G103</f>
        <v>0</v>
      </c>
      <c r="H49" s="328">
        <f ca="1">'Expense ECM '!H103</f>
        <v>0</v>
      </c>
      <c r="I49" s="306"/>
      <c r="J49" s="328">
        <f ca="1">+D49+F49+H49</f>
        <v>0</v>
      </c>
      <c r="K49" s="4"/>
      <c r="L49" s="308"/>
    </row>
    <row r="50" spans="2:12" ht="9.75" customHeight="1" x14ac:dyDescent="0.35">
      <c r="I50" s="306"/>
      <c r="L50" s="308"/>
    </row>
    <row r="51" spans="2:12" ht="15" thickBot="1" x14ac:dyDescent="0.4">
      <c r="B51" s="313" t="s">
        <v>15</v>
      </c>
      <c r="C51" s="313"/>
      <c r="D51" s="328">
        <f ca="1">D44+D49</f>
        <v>0</v>
      </c>
      <c r="F51" s="328">
        <f ca="1">F44+F49</f>
        <v>0</v>
      </c>
      <c r="H51" s="328">
        <f ca="1">H44+H49</f>
        <v>0</v>
      </c>
      <c r="I51" s="306"/>
      <c r="J51" s="328">
        <f ca="1">D51+F51+H51</f>
        <v>0</v>
      </c>
      <c r="K51" s="4"/>
      <c r="L51" s="308"/>
    </row>
    <row r="52" spans="2:12" ht="8.25" customHeight="1" x14ac:dyDescent="0.35">
      <c r="I52" s="306"/>
      <c r="L52" s="308"/>
    </row>
    <row r="53" spans="2:12" ht="15" thickBot="1" x14ac:dyDescent="0.4">
      <c r="B53" s="208" t="s">
        <v>16</v>
      </c>
      <c r="C53" s="208" t="s">
        <v>17</v>
      </c>
      <c r="D53" s="209">
        <f ca="1">D36-D51</f>
        <v>0</v>
      </c>
      <c r="E53" s="329"/>
      <c r="F53" s="209">
        <f ca="1">F36-F51</f>
        <v>0</v>
      </c>
      <c r="G53" s="329"/>
      <c r="H53" s="209">
        <f ca="1">H36-H51</f>
        <v>0</v>
      </c>
      <c r="I53" s="330"/>
      <c r="J53" s="209">
        <f ca="1">J36-J51</f>
        <v>0</v>
      </c>
      <c r="K53" s="310"/>
      <c r="L53" s="308"/>
    </row>
    <row r="54" spans="2:12" ht="6" customHeight="1" thickTop="1" x14ac:dyDescent="0.35">
      <c r="B54" s="2"/>
      <c r="C54" s="2"/>
      <c r="D54" s="310"/>
      <c r="F54" s="310"/>
      <c r="H54" s="310"/>
      <c r="I54" s="330"/>
      <c r="J54" s="310"/>
      <c r="K54" s="310"/>
      <c r="L54" s="308"/>
    </row>
    <row r="55" spans="2:12" s="346" customFormat="1" ht="18" customHeight="1" x14ac:dyDescent="0.45">
      <c r="B55" s="343" t="s">
        <v>18</v>
      </c>
      <c r="C55" s="343" t="s">
        <v>19</v>
      </c>
      <c r="D55" s="344">
        <f ca="1">IF(ISERROR(D53/D$36),0,D53/D$36)</f>
        <v>0</v>
      </c>
      <c r="E55" s="345"/>
      <c r="F55" s="344">
        <f ca="1">IF(ISERROR(F53/F$36),0,F53/F$36)</f>
        <v>0</v>
      </c>
      <c r="G55" s="345"/>
      <c r="H55" s="344">
        <f ca="1">IF(ISERROR(H53/H$36),0,H53/H$36)</f>
        <v>0</v>
      </c>
      <c r="I55" s="334"/>
      <c r="J55" s="344">
        <f ca="1">IF(ISERROR(J53/J$36),0,J53/J$36)</f>
        <v>0</v>
      </c>
      <c r="K55" s="335"/>
      <c r="L55" s="337"/>
    </row>
    <row r="56" spans="2:12" x14ac:dyDescent="0.35">
      <c r="D56" s="4"/>
    </row>
    <row r="59" spans="2:12" ht="21" x14ac:dyDescent="0.5">
      <c r="B59" s="139" t="s">
        <v>28</v>
      </c>
      <c r="C59" s="228"/>
    </row>
    <row r="60" spans="2:12" ht="15.5" x14ac:dyDescent="0.35">
      <c r="D60" s="307" t="s">
        <v>3</v>
      </c>
      <c r="F60" s="307" t="s">
        <v>4</v>
      </c>
      <c r="H60" s="307" t="s">
        <v>5</v>
      </c>
      <c r="I60" s="306"/>
      <c r="J60" s="307" t="s">
        <v>6</v>
      </c>
      <c r="K60" s="307"/>
      <c r="L60" s="308"/>
    </row>
    <row r="61" spans="2:12" x14ac:dyDescent="0.35">
      <c r="I61" s="306"/>
      <c r="L61" s="308"/>
    </row>
    <row r="62" spans="2:12" x14ac:dyDescent="0.35">
      <c r="B62" s="2" t="s">
        <v>7</v>
      </c>
      <c r="C62" s="311" t="s">
        <v>9</v>
      </c>
      <c r="D62" s="347"/>
      <c r="E62" s="348"/>
      <c r="F62" s="347"/>
      <c r="G62" s="348"/>
      <c r="H62" s="347"/>
      <c r="I62" s="349"/>
      <c r="J62" s="347"/>
      <c r="K62" s="347"/>
      <c r="L62" s="350"/>
    </row>
    <row r="63" spans="2:12" x14ac:dyDescent="0.35">
      <c r="C63" s="351" t="s">
        <v>29</v>
      </c>
      <c r="D63" s="312">
        <f>'Revenue Comm. Support'!J13+'Revenue Comm. Support'!J14</f>
        <v>0</v>
      </c>
      <c r="F63" s="312">
        <f>'Revenue Comm. Support'!J39+'Revenue Comm. Support'!J40</f>
        <v>0</v>
      </c>
      <c r="H63" s="312">
        <f>'Revenue Comm. Support'!J64+'Revenue Comm. Support'!J65</f>
        <v>0</v>
      </c>
      <c r="I63" s="306"/>
      <c r="J63" s="312">
        <f t="shared" ref="J63:J66" si="1">D63+F63+H63</f>
        <v>0</v>
      </c>
      <c r="K63" s="312"/>
      <c r="L63" s="308"/>
    </row>
    <row r="64" spans="2:12" x14ac:dyDescent="0.35">
      <c r="C64" s="351" t="s">
        <v>30</v>
      </c>
      <c r="D64" s="312">
        <f>'Revenue Comm. Support'!J15</f>
        <v>0</v>
      </c>
      <c r="F64" s="312">
        <f>'Revenue Comm. Support'!J41</f>
        <v>0</v>
      </c>
      <c r="H64" s="312">
        <f>'Revenue Comm. Support'!J65</f>
        <v>0</v>
      </c>
      <c r="I64" s="306"/>
      <c r="J64" s="312"/>
      <c r="K64" s="312"/>
      <c r="L64" s="308"/>
    </row>
    <row r="65" spans="2:15" x14ac:dyDescent="0.35">
      <c r="B65" s="352"/>
      <c r="C65" s="351" t="s">
        <v>31</v>
      </c>
      <c r="D65" s="312">
        <f>SUM('Revenue Comm. Support'!J18:J22)</f>
        <v>0</v>
      </c>
      <c r="F65" s="312">
        <f>SUM('Revenue Comm. Support'!J44:J48)</f>
        <v>0</v>
      </c>
      <c r="H65" s="312">
        <f>SUM('Revenue Comm. Support'!J69:J73)</f>
        <v>0</v>
      </c>
      <c r="I65" s="306"/>
      <c r="J65" s="312">
        <f t="shared" si="1"/>
        <v>0</v>
      </c>
      <c r="K65" s="312"/>
      <c r="L65" s="308"/>
      <c r="O65" s="351"/>
    </row>
    <row r="66" spans="2:15" x14ac:dyDescent="0.35">
      <c r="B66" s="352"/>
      <c r="C66" s="351" t="s">
        <v>32</v>
      </c>
      <c r="D66" s="312">
        <f>SUM('Revenue Comm. Support'!J24:J27)</f>
        <v>0</v>
      </c>
      <c r="F66" s="312">
        <f>SUM('Revenue Comm. Support'!J50:J53)</f>
        <v>0</v>
      </c>
      <c r="H66" s="312">
        <f>SUM('Revenue Comm. Support'!J75:J78)</f>
        <v>0</v>
      </c>
      <c r="I66" s="306"/>
      <c r="J66" s="312">
        <f t="shared" si="1"/>
        <v>0</v>
      </c>
      <c r="K66" s="312"/>
      <c r="L66" s="308"/>
    </row>
    <row r="67" spans="2:15" ht="15" thickBot="1" x14ac:dyDescent="0.4">
      <c r="C67" s="353" t="s">
        <v>33</v>
      </c>
      <c r="D67" s="354">
        <f>SUM(D63:D66)</f>
        <v>0</v>
      </c>
      <c r="F67" s="354">
        <f>SUM(F63:F66)</f>
        <v>0</v>
      </c>
      <c r="H67" s="354">
        <f>SUM(H63:H66)</f>
        <v>0</v>
      </c>
      <c r="I67" s="306"/>
      <c r="J67" s="354">
        <f>D67+F67+H67</f>
        <v>0</v>
      </c>
      <c r="K67" s="355"/>
      <c r="L67" s="308"/>
    </row>
    <row r="68" spans="2:15" ht="6" customHeight="1" thickBot="1" x14ac:dyDescent="0.4">
      <c r="I68" s="306"/>
      <c r="L68" s="308"/>
    </row>
    <row r="69" spans="2:15" ht="15" thickBot="1" x14ac:dyDescent="0.4">
      <c r="C69" s="195" t="s">
        <v>10</v>
      </c>
      <c r="D69" s="194">
        <f>'Revenue Comm. Support'!G99</f>
        <v>0</v>
      </c>
      <c r="F69" s="194">
        <f>'Revenue Comm. Support'!H99</f>
        <v>0</v>
      </c>
      <c r="H69" s="194">
        <f>'Revenue Comm. Support'!I99</f>
        <v>0</v>
      </c>
      <c r="I69" s="306"/>
      <c r="J69" s="312">
        <f>D69+F69+H69</f>
        <v>0</v>
      </c>
      <c r="K69" s="312"/>
      <c r="L69" s="308"/>
      <c r="N69" s="356"/>
    </row>
    <row r="70" spans="2:15" x14ac:dyDescent="0.35">
      <c r="I70" s="306"/>
      <c r="L70" s="308"/>
      <c r="N70" s="356"/>
    </row>
    <row r="71" spans="2:15" ht="15" thickBot="1" x14ac:dyDescent="0.4">
      <c r="B71" s="313" t="s">
        <v>11</v>
      </c>
      <c r="C71" s="313"/>
      <c r="D71" s="314">
        <f>D67+D69</f>
        <v>0</v>
      </c>
      <c r="F71" s="314">
        <f>F67+F69</f>
        <v>0</v>
      </c>
      <c r="H71" s="314">
        <f>H67+H69</f>
        <v>0</v>
      </c>
      <c r="I71" s="306"/>
      <c r="J71" s="314">
        <f>D71+F71+H71</f>
        <v>0</v>
      </c>
      <c r="K71" s="310"/>
      <c r="L71" s="308"/>
      <c r="N71" s="356"/>
    </row>
    <row r="72" spans="2:15" x14ac:dyDescent="0.35">
      <c r="I72" s="306"/>
      <c r="L72" s="308"/>
      <c r="N72" s="356"/>
    </row>
    <row r="73" spans="2:15" x14ac:dyDescent="0.35">
      <c r="B73" s="2" t="s">
        <v>22</v>
      </c>
      <c r="C73" t="s">
        <v>23</v>
      </c>
      <c r="D73" s="194">
        <f>'Expense Comm. Support'!F43</f>
        <v>0</v>
      </c>
      <c r="F73" s="194">
        <f>'Expense Comm. Support'!G43</f>
        <v>0</v>
      </c>
      <c r="H73" s="194">
        <f>'Expense Comm. Support'!H43</f>
        <v>0</v>
      </c>
      <c r="I73" s="306"/>
      <c r="J73" s="312">
        <f>+D73+F73+H73</f>
        <v>0</v>
      </c>
      <c r="K73" s="312"/>
      <c r="L73" s="308"/>
      <c r="N73" s="356"/>
    </row>
    <row r="74" spans="2:15" x14ac:dyDescent="0.35">
      <c r="C74" t="s">
        <v>24</v>
      </c>
      <c r="D74" s="194">
        <f>'Expense Comm. Support'!F44</f>
        <v>0</v>
      </c>
      <c r="F74" s="194">
        <f>'Expense Comm. Support'!G44</f>
        <v>0</v>
      </c>
      <c r="H74" s="194">
        <f>'Expense Comm. Support'!H44</f>
        <v>0</v>
      </c>
      <c r="I74" s="306"/>
      <c r="J74" s="312">
        <f>+D74+F74+H74</f>
        <v>0</v>
      </c>
      <c r="K74" s="312"/>
      <c r="L74" s="308"/>
      <c r="N74" s="356"/>
    </row>
    <row r="75" spans="2:15" ht="15" thickBot="1" x14ac:dyDescent="0.4">
      <c r="C75" s="315" t="s">
        <v>25</v>
      </c>
      <c r="D75" s="314">
        <f>SUM(D73:D74)</f>
        <v>0</v>
      </c>
      <c r="E75" s="357"/>
      <c r="F75" s="314">
        <f>SUM(F73:F74)</f>
        <v>0</v>
      </c>
      <c r="G75" s="357"/>
      <c r="H75" s="314">
        <f>SUM(H73:H74)</f>
        <v>0</v>
      </c>
      <c r="I75" s="358"/>
      <c r="J75" s="314">
        <f>SUM(J73:J74)</f>
        <v>0</v>
      </c>
      <c r="K75" s="310"/>
      <c r="L75" s="322"/>
      <c r="N75" s="356"/>
    </row>
    <row r="76" spans="2:15" x14ac:dyDescent="0.35">
      <c r="I76" s="306"/>
      <c r="L76" s="308"/>
      <c r="N76" s="356"/>
    </row>
    <row r="77" spans="2:15" x14ac:dyDescent="0.35">
      <c r="C77" t="s">
        <v>26</v>
      </c>
      <c r="D77" s="4">
        <f>'Expense Comm. Support'!F91</f>
        <v>0</v>
      </c>
      <c r="F77" s="4">
        <f>'Expense Comm. Support'!G91</f>
        <v>0</v>
      </c>
      <c r="H77" s="4">
        <f>'Expense Comm. Support'!H91</f>
        <v>0</v>
      </c>
      <c r="I77" s="306"/>
      <c r="J77" s="312">
        <f>SUM(D77:H77)</f>
        <v>0</v>
      </c>
      <c r="K77" s="312"/>
      <c r="L77" s="308"/>
      <c r="N77" s="356"/>
    </row>
    <row r="78" spans="2:15" x14ac:dyDescent="0.35">
      <c r="C78" t="s">
        <v>27</v>
      </c>
      <c r="D78" s="4">
        <f>'Expense Comm. Support'!F100</f>
        <v>0</v>
      </c>
      <c r="F78" s="4">
        <f>'Expense Comm. Support'!G100</f>
        <v>0</v>
      </c>
      <c r="H78" s="4">
        <f>'Expense Comm. Support'!H100</f>
        <v>0</v>
      </c>
      <c r="I78" s="306"/>
      <c r="J78" s="312">
        <f>SUM(D78:H78)</f>
        <v>0</v>
      </c>
      <c r="K78" s="312"/>
      <c r="L78" s="308"/>
      <c r="N78" s="356"/>
    </row>
    <row r="79" spans="2:15" x14ac:dyDescent="0.35">
      <c r="C79" s="359" t="s">
        <v>34</v>
      </c>
      <c r="D79" s="360">
        <f>-'Revenue Comm. Support'!J12</f>
        <v>0</v>
      </c>
      <c r="F79" s="360">
        <f>-'Revenue Comm. Support'!J38</f>
        <v>0</v>
      </c>
      <c r="H79" s="360">
        <f>-'Revenue Comm. Support'!J63</f>
        <v>0</v>
      </c>
      <c r="I79" s="306"/>
      <c r="J79" s="360">
        <f t="shared" ref="J79:J80" si="2">+D79+F79+H79</f>
        <v>0</v>
      </c>
      <c r="K79" s="360"/>
      <c r="L79" s="308"/>
      <c r="N79" s="356"/>
    </row>
    <row r="80" spans="2:15" x14ac:dyDescent="0.35">
      <c r="C80" s="359" t="s">
        <v>35</v>
      </c>
      <c r="D80" s="360">
        <f>'Revenue Comm. Support'!J12</f>
        <v>0</v>
      </c>
      <c r="F80" s="360">
        <f>'Revenue Comm. Support'!J38</f>
        <v>0</v>
      </c>
      <c r="H80" s="360">
        <f>'Revenue Comm. Support'!J63</f>
        <v>0</v>
      </c>
      <c r="I80" s="306"/>
      <c r="J80" s="360">
        <f t="shared" si="2"/>
        <v>0</v>
      </c>
      <c r="K80" s="360"/>
      <c r="L80" s="308"/>
      <c r="N80" s="356"/>
    </row>
    <row r="81" spans="2:14" ht="15" thickBot="1" x14ac:dyDescent="0.4">
      <c r="C81" s="315" t="s">
        <v>12</v>
      </c>
      <c r="D81" s="314">
        <f>D75+SUM(D77:D80)</f>
        <v>0</v>
      </c>
      <c r="E81" s="357"/>
      <c r="F81" s="314">
        <f>F75+SUM(F77:F80)</f>
        <v>0</v>
      </c>
      <c r="G81" s="357"/>
      <c r="H81" s="314">
        <f>H75+SUM(H77:H80)</f>
        <v>0</v>
      </c>
      <c r="I81" s="358"/>
      <c r="J81" s="314">
        <f>J75+SUM(J77:J80)</f>
        <v>0</v>
      </c>
      <c r="K81" s="310"/>
      <c r="L81" s="322"/>
      <c r="N81" s="356"/>
    </row>
    <row r="82" spans="2:14" x14ac:dyDescent="0.35">
      <c r="I82" s="306"/>
      <c r="L82" s="308"/>
      <c r="N82" s="356"/>
    </row>
    <row r="83" spans="2:14" ht="16.5" customHeight="1" thickBot="1" x14ac:dyDescent="0.4">
      <c r="C83" s="361" t="s">
        <v>13</v>
      </c>
      <c r="D83" s="362">
        <f>D71-D81</f>
        <v>0</v>
      </c>
      <c r="E83" s="363"/>
      <c r="F83" s="362">
        <f>F72-F81</f>
        <v>0</v>
      </c>
      <c r="G83" s="363"/>
      <c r="H83" s="362">
        <f>H72-H81</f>
        <v>0</v>
      </c>
      <c r="I83" s="321"/>
      <c r="J83" s="362">
        <f>J72-J81</f>
        <v>0</v>
      </c>
      <c r="K83" s="312"/>
      <c r="L83" s="322"/>
      <c r="N83" s="356"/>
    </row>
    <row r="84" spans="2:14" ht="13.5" customHeight="1" x14ac:dyDescent="0.35">
      <c r="C84" s="364"/>
      <c r="D84" s="363" t="e">
        <f>D83/D71</f>
        <v>#DIV/0!</v>
      </c>
      <c r="E84" s="365"/>
      <c r="F84" s="363" t="e">
        <f>F83/F71</f>
        <v>#DIV/0!</v>
      </c>
      <c r="G84" s="365"/>
      <c r="H84" s="363" t="e">
        <f>H83/H71</f>
        <v>#DIV/0!</v>
      </c>
      <c r="I84" s="325"/>
      <c r="J84" s="363" t="e">
        <f>J83/J72</f>
        <v>#DIV/0!</v>
      </c>
      <c r="L84" s="308"/>
      <c r="N84" s="356"/>
    </row>
    <row r="85" spans="2:14" ht="13.5" customHeight="1" x14ac:dyDescent="0.35">
      <c r="I85" s="325"/>
      <c r="L85" s="308"/>
      <c r="N85" s="356"/>
    </row>
    <row r="86" spans="2:14" ht="15" thickBot="1" x14ac:dyDescent="0.4">
      <c r="B86" s="326"/>
      <c r="C86" s="327" t="s">
        <v>14</v>
      </c>
      <c r="D86" s="328">
        <f ca="1">'Expense Comm. Support'!F104</f>
        <v>0</v>
      </c>
      <c r="F86" s="328">
        <f ca="1">'Expense Comm. Support'!G104</f>
        <v>0</v>
      </c>
      <c r="H86" s="328">
        <f ca="1">'Expense Comm. Support'!H104</f>
        <v>0</v>
      </c>
      <c r="I86" s="306"/>
      <c r="J86" s="328">
        <f ca="1">+D86+F86+H86</f>
        <v>0</v>
      </c>
      <c r="K86" s="4"/>
      <c r="L86" s="308"/>
      <c r="N86" s="356"/>
    </row>
    <row r="87" spans="2:14" x14ac:dyDescent="0.35">
      <c r="I87" s="306"/>
      <c r="L87" s="308"/>
      <c r="N87" s="356"/>
    </row>
    <row r="88" spans="2:14" ht="15" thickBot="1" x14ac:dyDescent="0.4">
      <c r="B88" s="313" t="s">
        <v>15</v>
      </c>
      <c r="C88" s="313"/>
      <c r="D88" s="328">
        <f ca="1">D81+D86</f>
        <v>0</v>
      </c>
      <c r="F88" s="328">
        <f ca="1">F81+F86</f>
        <v>0</v>
      </c>
      <c r="H88" s="328">
        <f ca="1">H81+H86</f>
        <v>0</v>
      </c>
      <c r="I88" s="306"/>
      <c r="J88" s="328">
        <f ca="1">D88+F88+H88</f>
        <v>0</v>
      </c>
      <c r="K88" s="4"/>
      <c r="L88" s="308"/>
      <c r="N88" s="356"/>
    </row>
    <row r="89" spans="2:14" x14ac:dyDescent="0.35">
      <c r="I89" s="306"/>
      <c r="L89" s="308"/>
      <c r="N89" s="356"/>
    </row>
    <row r="90" spans="2:14" ht="15" thickBot="1" x14ac:dyDescent="0.4">
      <c r="B90" s="208" t="s">
        <v>16</v>
      </c>
      <c r="C90" s="208" t="s">
        <v>17</v>
      </c>
      <c r="D90" s="209">
        <f ca="1">D71-D88</f>
        <v>0</v>
      </c>
      <c r="F90" s="209">
        <f ca="1">F71-F88</f>
        <v>0</v>
      </c>
      <c r="H90" s="209">
        <f ca="1">H71-H88</f>
        <v>0</v>
      </c>
      <c r="I90" s="358"/>
      <c r="J90" s="209">
        <f ca="1">J71-J88</f>
        <v>0</v>
      </c>
      <c r="K90" s="310"/>
      <c r="L90" s="308"/>
      <c r="N90" s="356"/>
    </row>
    <row r="91" spans="2:14" s="346" customFormat="1" ht="18" customHeight="1" thickTop="1" x14ac:dyDescent="0.45">
      <c r="B91" s="366" t="s">
        <v>18</v>
      </c>
      <c r="C91" s="366" t="s">
        <v>19</v>
      </c>
      <c r="D91" s="367">
        <f ca="1">IF(ISERROR(D90/D$36),0,D90/D$36)</f>
        <v>0</v>
      </c>
      <c r="E91" s="368"/>
      <c r="F91" s="367">
        <f ca="1">IF(ISERROR(F90/F$36),0,F90/F$36)</f>
        <v>0</v>
      </c>
      <c r="G91" s="368"/>
      <c r="H91" s="367">
        <f ca="1">IF(ISERROR(H90/H$36),0,H90/H$36)</f>
        <v>0</v>
      </c>
      <c r="I91" s="334"/>
      <c r="J91" s="367">
        <f ca="1">IF(ISERROR(J90/J$36),0,J90/J$36)</f>
        <v>0</v>
      </c>
      <c r="K91" s="335"/>
      <c r="L91" s="337"/>
    </row>
  </sheetData>
  <mergeCells count="1">
    <mergeCell ref="C7:D7"/>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2B91D-EE40-46AF-8C09-9F7F3DF3A6CD}">
  <sheetPr codeName="Sheet1">
    <tabColor theme="3"/>
  </sheetPr>
  <dimension ref="A1:J93"/>
  <sheetViews>
    <sheetView showGridLines="0" topLeftCell="A28" zoomScale="110" zoomScaleNormal="110" workbookViewId="0">
      <selection activeCell="E16" sqref="E16:F16"/>
    </sheetView>
  </sheetViews>
  <sheetFormatPr defaultRowHeight="14.5" x14ac:dyDescent="0.35"/>
  <cols>
    <col min="1" max="1" width="8.7265625" customWidth="1"/>
    <col min="2" max="2" width="26.1796875" customWidth="1"/>
    <col min="3" max="3" width="25.453125" customWidth="1"/>
    <col min="4" max="4" width="18" customWidth="1"/>
    <col min="5" max="5" width="29.453125" customWidth="1"/>
    <col min="6" max="6" width="21.54296875" customWidth="1"/>
    <col min="7" max="7" width="23.26953125" customWidth="1"/>
    <col min="8" max="8" width="21.81640625" customWidth="1"/>
    <col min="9" max="9" width="22.54296875" customWidth="1"/>
    <col min="10" max="10" width="21.1796875" customWidth="1"/>
  </cols>
  <sheetData>
    <row r="1" spans="1:10" s="303" customFormat="1" x14ac:dyDescent="0.35"/>
    <row r="2" spans="1:10" s="303" customFormat="1" x14ac:dyDescent="0.35"/>
    <row r="3" spans="1:10" s="303" customFormat="1" x14ac:dyDescent="0.35"/>
    <row r="4" spans="1:10" s="303" customFormat="1" x14ac:dyDescent="0.35"/>
    <row r="5" spans="1:10" s="303" customFormat="1" x14ac:dyDescent="0.35"/>
    <row r="6" spans="1:10" x14ac:dyDescent="0.35">
      <c r="A6" s="369"/>
      <c r="B6" s="370"/>
      <c r="C6" s="370"/>
      <c r="D6" s="370"/>
      <c r="E6" s="370"/>
      <c r="F6" s="370"/>
      <c r="G6" s="370"/>
      <c r="H6" s="370"/>
      <c r="I6" s="370"/>
      <c r="J6" s="370"/>
    </row>
    <row r="7" spans="1:10" x14ac:dyDescent="0.35">
      <c r="A7" s="369"/>
      <c r="B7" s="437" t="s">
        <v>36</v>
      </c>
      <c r="C7" s="438"/>
      <c r="F7" s="370"/>
      <c r="G7" s="370"/>
      <c r="H7" s="370"/>
      <c r="I7" s="370"/>
      <c r="J7" s="370"/>
    </row>
    <row r="8" spans="1:10" x14ac:dyDescent="0.35">
      <c r="A8" s="369"/>
      <c r="B8" s="439" t="s">
        <v>37</v>
      </c>
      <c r="C8" s="440"/>
      <c r="F8" s="370"/>
      <c r="G8" s="370"/>
      <c r="H8" s="370"/>
      <c r="I8" s="370"/>
      <c r="J8" s="370"/>
    </row>
    <row r="9" spans="1:10" x14ac:dyDescent="0.35">
      <c r="A9" s="369"/>
      <c r="B9" s="370"/>
      <c r="C9" s="370"/>
      <c r="D9" s="370"/>
      <c r="E9" s="370"/>
      <c r="F9" s="370"/>
    </row>
    <row r="10" spans="1:10" x14ac:dyDescent="0.35">
      <c r="A10" s="369"/>
      <c r="B10" s="441" t="s">
        <v>38</v>
      </c>
      <c r="C10" s="442"/>
      <c r="D10" s="371" t="s">
        <v>3</v>
      </c>
      <c r="E10" s="371" t="s">
        <v>4</v>
      </c>
      <c r="F10" s="371" t="s">
        <v>5</v>
      </c>
    </row>
    <row r="11" spans="1:10" x14ac:dyDescent="0.35">
      <c r="A11" s="369"/>
      <c r="B11" s="443" t="s">
        <v>39</v>
      </c>
      <c r="C11" s="444"/>
      <c r="D11" s="372">
        <f ca="1">SUM(E56:E67)</f>
        <v>0</v>
      </c>
      <c r="E11" s="372">
        <f ca="1">SUM(E68:E79)</f>
        <v>0</v>
      </c>
      <c r="F11" s="372">
        <f ca="1">SUM(E80:E91)</f>
        <v>0</v>
      </c>
    </row>
    <row r="12" spans="1:10" x14ac:dyDescent="0.35">
      <c r="A12" s="369"/>
      <c r="B12" s="370"/>
      <c r="C12" s="370"/>
      <c r="D12" s="370"/>
      <c r="E12" s="370"/>
      <c r="F12" s="370"/>
    </row>
    <row r="13" spans="1:10" ht="28.5" customHeight="1" x14ac:dyDescent="0.35">
      <c r="A13" s="369"/>
      <c r="B13" s="436" t="s">
        <v>40</v>
      </c>
      <c r="C13" s="436"/>
      <c r="D13" s="436"/>
      <c r="E13" s="436"/>
      <c r="F13" s="436"/>
    </row>
    <row r="14" spans="1:10" x14ac:dyDescent="0.35">
      <c r="A14" s="369"/>
      <c r="B14" s="373" t="s">
        <v>41</v>
      </c>
      <c r="C14" s="373" t="s">
        <v>42</v>
      </c>
      <c r="D14" s="373" t="s">
        <v>43</v>
      </c>
      <c r="E14" s="435" t="s">
        <v>44</v>
      </c>
      <c r="F14" s="435"/>
    </row>
    <row r="15" spans="1:10" ht="30" customHeight="1" x14ac:dyDescent="0.35">
      <c r="A15" s="369"/>
      <c r="B15" s="374" t="s">
        <v>45</v>
      </c>
      <c r="C15" s="391"/>
      <c r="D15" s="375" t="s">
        <v>46</v>
      </c>
      <c r="E15" s="434" t="s">
        <v>47</v>
      </c>
      <c r="F15" s="434"/>
    </row>
    <row r="16" spans="1:10" ht="47.25" customHeight="1" x14ac:dyDescent="0.35">
      <c r="A16" s="369"/>
      <c r="B16" s="374" t="s">
        <v>48</v>
      </c>
      <c r="C16" s="392"/>
      <c r="D16" s="375" t="s">
        <v>46</v>
      </c>
      <c r="E16" s="434" t="s">
        <v>49</v>
      </c>
      <c r="F16" s="434"/>
    </row>
    <row r="17" spans="1:10" ht="47.25" customHeight="1" x14ac:dyDescent="0.35">
      <c r="A17" s="369"/>
      <c r="B17" s="374" t="s">
        <v>50</v>
      </c>
      <c r="C17" s="391"/>
      <c r="D17" s="375" t="s">
        <v>51</v>
      </c>
      <c r="E17" s="434" t="s">
        <v>52</v>
      </c>
      <c r="F17" s="434"/>
    </row>
    <row r="18" spans="1:10" ht="57.75" customHeight="1" x14ac:dyDescent="0.35">
      <c r="A18" s="369"/>
      <c r="B18" s="374" t="s">
        <v>53</v>
      </c>
      <c r="C18" s="391"/>
      <c r="D18" s="375" t="s">
        <v>51</v>
      </c>
      <c r="E18" s="434" t="s">
        <v>54</v>
      </c>
      <c r="F18" s="434"/>
    </row>
    <row r="19" spans="1:10" ht="12" customHeight="1" x14ac:dyDescent="0.35">
      <c r="A19" s="369"/>
      <c r="B19" s="376"/>
      <c r="C19" s="377"/>
      <c r="D19" s="378"/>
      <c r="E19" s="379"/>
      <c r="F19" s="379"/>
    </row>
    <row r="20" spans="1:10" ht="40.5" customHeight="1" x14ac:dyDescent="0.35">
      <c r="A20" s="369"/>
      <c r="B20" s="376"/>
      <c r="C20" s="377"/>
      <c r="D20" s="378"/>
      <c r="E20" s="379"/>
      <c r="F20" s="379"/>
    </row>
    <row r="21" spans="1:10" ht="52.5" customHeight="1" thickBot="1" x14ac:dyDescent="0.4">
      <c r="A21" s="412" t="s">
        <v>55</v>
      </c>
      <c r="B21" s="412"/>
      <c r="C21" s="380"/>
      <c r="D21" s="381"/>
      <c r="F21" s="370"/>
      <c r="G21" s="370"/>
      <c r="H21" s="370"/>
      <c r="I21" s="370"/>
      <c r="J21" s="370"/>
    </row>
    <row r="22" spans="1:10" s="416" customFormat="1" ht="9" customHeight="1" thickTop="1" x14ac:dyDescent="0.35">
      <c r="A22" s="413"/>
      <c r="B22" s="413"/>
      <c r="C22" s="414"/>
      <c r="D22" s="415"/>
      <c r="F22" s="417"/>
      <c r="G22" s="417"/>
      <c r="H22" s="417"/>
      <c r="I22" s="417"/>
      <c r="J22" s="417"/>
    </row>
    <row r="23" spans="1:10" ht="36" customHeight="1" x14ac:dyDescent="0.35">
      <c r="A23" s="369"/>
      <c r="B23" s="418" t="s">
        <v>56</v>
      </c>
      <c r="C23" s="419"/>
      <c r="D23" s="420" t="s">
        <v>57</v>
      </c>
      <c r="E23" s="382">
        <f>SUM(E25,E31,E37)</f>
        <v>0</v>
      </c>
      <c r="F23" s="420" t="s">
        <v>58</v>
      </c>
      <c r="G23" s="382">
        <f>SUM(G25,G31,G37)</f>
        <v>0</v>
      </c>
      <c r="J23" s="370"/>
    </row>
    <row r="24" spans="1:10" ht="43.5" x14ac:dyDescent="0.35">
      <c r="A24" s="369"/>
      <c r="B24" s="383" t="s">
        <v>59</v>
      </c>
      <c r="C24" s="384" t="s">
        <v>60</v>
      </c>
      <c r="D24" s="384" t="s">
        <v>61</v>
      </c>
      <c r="E24" s="384" t="s">
        <v>62</v>
      </c>
      <c r="F24" s="384" t="s">
        <v>63</v>
      </c>
      <c r="G24" s="384" t="s">
        <v>64</v>
      </c>
      <c r="J24" s="370"/>
    </row>
    <row r="25" spans="1:10" x14ac:dyDescent="0.35">
      <c r="A25" s="385"/>
      <c r="B25" s="386" t="s">
        <v>65</v>
      </c>
      <c r="C25" s="386"/>
      <c r="D25" s="386"/>
      <c r="E25" s="387">
        <f>SUM(E26:E30)</f>
        <v>0</v>
      </c>
      <c r="F25" s="386"/>
      <c r="G25" s="387">
        <f>SUM(G26:G30)</f>
        <v>0</v>
      </c>
      <c r="J25" s="370"/>
    </row>
    <row r="26" spans="1:10" x14ac:dyDescent="0.35">
      <c r="A26" s="385"/>
      <c r="B26" s="423"/>
      <c r="C26" s="425"/>
      <c r="D26" s="428"/>
      <c r="E26" s="388">
        <f>C26*D26</f>
        <v>0</v>
      </c>
      <c r="F26" s="429"/>
      <c r="G26" s="389">
        <f>E26*F26</f>
        <v>0</v>
      </c>
      <c r="J26" s="370"/>
    </row>
    <row r="27" spans="1:10" x14ac:dyDescent="0.35">
      <c r="A27" s="385"/>
      <c r="B27" s="423"/>
      <c r="C27" s="425"/>
      <c r="D27" s="428"/>
      <c r="E27" s="388">
        <f>C27*D27</f>
        <v>0</v>
      </c>
      <c r="F27" s="429"/>
      <c r="G27" s="389">
        <f t="shared" ref="G27:G30" si="0">E27*F27</f>
        <v>0</v>
      </c>
      <c r="J27" s="370"/>
    </row>
    <row r="28" spans="1:10" x14ac:dyDescent="0.35">
      <c r="A28" s="385"/>
      <c r="B28" s="423"/>
      <c r="C28" s="425"/>
      <c r="D28" s="428"/>
      <c r="E28" s="388">
        <f t="shared" ref="E28:E30" si="1">C28*D28</f>
        <v>0</v>
      </c>
      <c r="F28" s="429"/>
      <c r="G28" s="389">
        <f t="shared" si="0"/>
        <v>0</v>
      </c>
      <c r="J28" s="370"/>
    </row>
    <row r="29" spans="1:10" x14ac:dyDescent="0.35">
      <c r="A29" s="385"/>
      <c r="B29" s="423"/>
      <c r="C29" s="425"/>
      <c r="D29" s="428"/>
      <c r="E29" s="388">
        <f t="shared" si="1"/>
        <v>0</v>
      </c>
      <c r="F29" s="429"/>
      <c r="G29" s="389">
        <f t="shared" si="0"/>
        <v>0</v>
      </c>
      <c r="J29" s="370"/>
    </row>
    <row r="30" spans="1:10" x14ac:dyDescent="0.35">
      <c r="A30" s="385"/>
      <c r="B30" s="423"/>
      <c r="C30" s="425"/>
      <c r="D30" s="428"/>
      <c r="E30" s="388">
        <f t="shared" si="1"/>
        <v>0</v>
      </c>
      <c r="F30" s="429"/>
      <c r="G30" s="389">
        <f t="shared" si="0"/>
        <v>0</v>
      </c>
      <c r="J30" s="370"/>
    </row>
    <row r="31" spans="1:10" x14ac:dyDescent="0.35">
      <c r="A31" s="369"/>
      <c r="B31" s="386" t="s">
        <v>66</v>
      </c>
      <c r="C31" s="390"/>
      <c r="D31" s="390"/>
      <c r="E31" s="387">
        <f>SUM(E32:E36)</f>
        <v>0</v>
      </c>
      <c r="F31" s="390"/>
      <c r="G31" s="387">
        <f>SUM(G32:G36)</f>
        <v>0</v>
      </c>
      <c r="J31" s="370"/>
    </row>
    <row r="32" spans="1:10" x14ac:dyDescent="0.35">
      <c r="A32" s="369"/>
      <c r="B32" s="423"/>
      <c r="C32" s="425"/>
      <c r="D32" s="428"/>
      <c r="E32" s="388">
        <f>C32*D32</f>
        <v>0</v>
      </c>
      <c r="F32" s="429"/>
      <c r="G32" s="389">
        <f>F32*F32</f>
        <v>0</v>
      </c>
      <c r="J32" s="370"/>
    </row>
    <row r="33" spans="1:10" x14ac:dyDescent="0.35">
      <c r="A33" s="369"/>
      <c r="B33" s="423"/>
      <c r="C33" s="425"/>
      <c r="D33" s="428"/>
      <c r="E33" s="388">
        <f t="shared" ref="E33:E36" si="2">C33*D33</f>
        <v>0</v>
      </c>
      <c r="F33" s="429"/>
      <c r="G33" s="389">
        <f t="shared" ref="G33:G36" si="3">F33*F33</f>
        <v>0</v>
      </c>
      <c r="J33" s="370"/>
    </row>
    <row r="34" spans="1:10" x14ac:dyDescent="0.35">
      <c r="A34" s="369"/>
      <c r="B34" s="423"/>
      <c r="C34" s="425"/>
      <c r="D34" s="428"/>
      <c r="E34" s="388">
        <f t="shared" si="2"/>
        <v>0</v>
      </c>
      <c r="F34" s="429"/>
      <c r="G34" s="389">
        <f t="shared" si="3"/>
        <v>0</v>
      </c>
      <c r="J34" s="370"/>
    </row>
    <row r="35" spans="1:10" x14ac:dyDescent="0.35">
      <c r="A35" s="369"/>
      <c r="B35" s="424"/>
      <c r="C35" s="426"/>
      <c r="D35" s="428"/>
      <c r="E35" s="388">
        <f t="shared" si="2"/>
        <v>0</v>
      </c>
      <c r="F35" s="430"/>
      <c r="G35" s="389">
        <f t="shared" si="3"/>
        <v>0</v>
      </c>
      <c r="J35" s="370"/>
    </row>
    <row r="36" spans="1:10" x14ac:dyDescent="0.35">
      <c r="A36" s="369"/>
      <c r="B36" s="424"/>
      <c r="C36" s="426"/>
      <c r="D36" s="428"/>
      <c r="E36" s="388">
        <f t="shared" si="2"/>
        <v>0</v>
      </c>
      <c r="F36" s="430"/>
      <c r="G36" s="389">
        <f t="shared" si="3"/>
        <v>0</v>
      </c>
      <c r="J36" s="370"/>
    </row>
    <row r="37" spans="1:10" ht="27.75" customHeight="1" x14ac:dyDescent="0.35">
      <c r="A37" s="369"/>
      <c r="B37" s="386" t="s">
        <v>67</v>
      </c>
      <c r="C37" s="390"/>
      <c r="D37" s="390"/>
      <c r="E37" s="387">
        <f>SUM(E38:E42)</f>
        <v>0</v>
      </c>
      <c r="F37" s="390"/>
      <c r="G37" s="387">
        <f>SUM(G38:G42)</f>
        <v>0</v>
      </c>
      <c r="J37" s="370"/>
    </row>
    <row r="38" spans="1:10" x14ac:dyDescent="0.35">
      <c r="A38" s="369"/>
      <c r="B38" s="423"/>
      <c r="C38" s="425"/>
      <c r="D38" s="428"/>
      <c r="E38" s="388">
        <f>C38*D38</f>
        <v>0</v>
      </c>
      <c r="F38" s="429"/>
      <c r="G38" s="389">
        <f>F38*F38</f>
        <v>0</v>
      </c>
      <c r="J38" s="370"/>
    </row>
    <row r="39" spans="1:10" x14ac:dyDescent="0.35">
      <c r="A39" s="369"/>
      <c r="B39" s="423"/>
      <c r="C39" s="425"/>
      <c r="D39" s="428"/>
      <c r="E39" s="388">
        <f t="shared" ref="E39:E42" si="4">C39*D39</f>
        <v>0</v>
      </c>
      <c r="F39" s="429"/>
      <c r="G39" s="389">
        <f t="shared" ref="G39:G42" si="5">F39*F39</f>
        <v>0</v>
      </c>
      <c r="J39" s="370"/>
    </row>
    <row r="40" spans="1:10" x14ac:dyDescent="0.35">
      <c r="A40" s="369"/>
      <c r="B40" s="423"/>
      <c r="C40" s="425"/>
      <c r="D40" s="428"/>
      <c r="E40" s="388">
        <f t="shared" si="4"/>
        <v>0</v>
      </c>
      <c r="F40" s="429"/>
      <c r="G40" s="389">
        <f t="shared" si="5"/>
        <v>0</v>
      </c>
      <c r="J40" s="370"/>
    </row>
    <row r="41" spans="1:10" x14ac:dyDescent="0.35">
      <c r="A41" s="369"/>
      <c r="B41" s="424"/>
      <c r="C41" s="426"/>
      <c r="D41" s="428"/>
      <c r="E41" s="388">
        <f t="shared" si="4"/>
        <v>0</v>
      </c>
      <c r="F41" s="430"/>
      <c r="G41" s="389">
        <f t="shared" si="5"/>
        <v>0</v>
      </c>
      <c r="J41" s="370"/>
    </row>
    <row r="42" spans="1:10" x14ac:dyDescent="0.35">
      <c r="A42" s="369"/>
      <c r="B42" s="393"/>
      <c r="C42" s="427"/>
      <c r="D42" s="428"/>
      <c r="E42" s="388">
        <f t="shared" si="4"/>
        <v>0</v>
      </c>
      <c r="F42" s="431"/>
      <c r="G42" s="389">
        <f t="shared" si="5"/>
        <v>0</v>
      </c>
      <c r="J42" s="370"/>
    </row>
    <row r="43" spans="1:10" s="54" customFormat="1" x14ac:dyDescent="0.35">
      <c r="A43" s="70"/>
      <c r="B43" s="70"/>
      <c r="C43" s="70"/>
      <c r="D43" s="70"/>
      <c r="E43" s="70"/>
      <c r="F43" s="70"/>
      <c r="G43" s="70"/>
      <c r="H43" s="71"/>
      <c r="I43" s="70"/>
      <c r="J43" s="70"/>
    </row>
    <row r="44" spans="1:10" s="54" customFormat="1" x14ac:dyDescent="0.35"/>
    <row r="45" spans="1:10" s="54" customFormat="1" hidden="1" x14ac:dyDescent="0.35">
      <c r="B45" s="55"/>
      <c r="C45" s="394"/>
    </row>
    <row r="46" spans="1:10" s="54" customFormat="1" hidden="1" x14ac:dyDescent="0.35">
      <c r="B46" s="395" t="s">
        <v>68</v>
      </c>
      <c r="C46" s="395" t="s">
        <v>69</v>
      </c>
      <c r="D46" s="395" t="s">
        <v>70</v>
      </c>
      <c r="E46" s="395" t="s">
        <v>71</v>
      </c>
      <c r="F46" s="395"/>
      <c r="G46" s="395"/>
    </row>
    <row r="47" spans="1:10" s="54" customFormat="1" hidden="1" x14ac:dyDescent="0.35">
      <c r="B47" s="396">
        <v>45383</v>
      </c>
      <c r="C47" s="397">
        <v>0</v>
      </c>
      <c r="D47" s="398"/>
      <c r="E47" s="398"/>
      <c r="F47" s="398"/>
      <c r="G47" s="398"/>
    </row>
    <row r="48" spans="1:10" s="54" customFormat="1" hidden="1" x14ac:dyDescent="0.35">
      <c r="B48" s="396">
        <v>45413</v>
      </c>
      <c r="C48" s="397">
        <v>0</v>
      </c>
      <c r="D48" s="398"/>
      <c r="E48" s="398"/>
      <c r="F48" s="398"/>
      <c r="G48" s="398"/>
    </row>
    <row r="49" spans="2:9" s="54" customFormat="1" hidden="1" x14ac:dyDescent="0.35">
      <c r="B49" s="396">
        <v>45444</v>
      </c>
      <c r="C49" s="397">
        <v>0</v>
      </c>
      <c r="D49" s="398"/>
      <c r="E49" s="398"/>
      <c r="F49" s="398"/>
      <c r="G49" s="398"/>
    </row>
    <row r="50" spans="2:9" s="54" customFormat="1" hidden="1" x14ac:dyDescent="0.35">
      <c r="B50" s="396">
        <v>45474</v>
      </c>
      <c r="C50" s="397">
        <v>0</v>
      </c>
      <c r="D50" s="398"/>
      <c r="E50" s="398"/>
      <c r="F50" s="398"/>
      <c r="G50" s="398"/>
    </row>
    <row r="51" spans="2:9" s="54" customFormat="1" hidden="1" x14ac:dyDescent="0.35">
      <c r="B51" s="396">
        <v>45505</v>
      </c>
      <c r="C51" s="397">
        <v>0</v>
      </c>
      <c r="D51" s="398"/>
      <c r="E51" s="398"/>
      <c r="F51" s="398"/>
      <c r="G51" s="398"/>
    </row>
    <row r="52" spans="2:9" s="54" customFormat="1" hidden="1" x14ac:dyDescent="0.35">
      <c r="B52" s="396">
        <v>45536</v>
      </c>
      <c r="C52" s="397">
        <v>0</v>
      </c>
      <c r="D52" s="398"/>
      <c r="E52" s="398"/>
      <c r="F52" s="398"/>
      <c r="G52" s="398"/>
    </row>
    <row r="53" spans="2:9" s="54" customFormat="1" hidden="1" x14ac:dyDescent="0.35">
      <c r="B53" s="396">
        <v>45566</v>
      </c>
      <c r="C53" s="397">
        <v>0</v>
      </c>
      <c r="D53" s="398"/>
      <c r="E53" s="398"/>
      <c r="F53" s="398"/>
      <c r="G53" s="398"/>
    </row>
    <row r="54" spans="2:9" s="54" customFormat="1" hidden="1" x14ac:dyDescent="0.35">
      <c r="B54" s="396">
        <v>45597</v>
      </c>
      <c r="C54" s="397">
        <v>0</v>
      </c>
      <c r="D54" s="398"/>
      <c r="E54" s="398"/>
      <c r="F54" s="398"/>
      <c r="G54" s="398"/>
    </row>
    <row r="55" spans="2:9" s="54" customFormat="1" hidden="1" x14ac:dyDescent="0.35">
      <c r="B55" s="396">
        <v>45627</v>
      </c>
      <c r="C55" s="397">
        <v>0</v>
      </c>
      <c r="D55" s="398"/>
      <c r="E55" s="398"/>
      <c r="F55" s="398"/>
      <c r="G55" s="398"/>
    </row>
    <row r="56" spans="2:9" s="54" customFormat="1" hidden="1" x14ac:dyDescent="0.35">
      <c r="B56" s="398">
        <v>1</v>
      </c>
      <c r="C56" s="398">
        <v>0</v>
      </c>
      <c r="D56" s="399" cm="1">
        <f t="array" aca="1" ref="D56" ca="1">IF(B56&lt;$C$17+1,0,$C$16+D55-INDIRECT("C"&amp;ROW()-$C$18))</f>
        <v>0</v>
      </c>
      <c r="E56" s="398">
        <f t="shared" ref="E56:E91" ca="1" si="6">IF(D56&lt;$C$15,D56,$C$15)</f>
        <v>0</v>
      </c>
      <c r="F56" s="398"/>
      <c r="G56" s="398"/>
    </row>
    <row r="57" spans="2:9" s="54" customFormat="1" hidden="1" x14ac:dyDescent="0.35">
      <c r="B57" s="398">
        <v>2</v>
      </c>
      <c r="C57" s="398">
        <v>0</v>
      </c>
      <c r="D57" s="399" cm="1">
        <f t="array" aca="1" ref="D57" ca="1">IF(B57&lt;$C$17+1,0,$C$16+D56-INDIRECT("C"&amp;ROW()-$C$18))</f>
        <v>0</v>
      </c>
      <c r="E57" s="398">
        <f t="shared" ca="1" si="6"/>
        <v>0</v>
      </c>
      <c r="F57" s="398"/>
      <c r="G57" s="398"/>
    </row>
    <row r="58" spans="2:9" s="54" customFormat="1" hidden="1" x14ac:dyDescent="0.35">
      <c r="B58" s="398">
        <v>3</v>
      </c>
      <c r="C58" s="398">
        <v>0</v>
      </c>
      <c r="D58" s="399" cm="1">
        <f t="array" aca="1" ref="D58" ca="1">IF(B58&lt;$C$17+1,0,$C$16+D57-INDIRECT("C"&amp;ROW()-$C$18))</f>
        <v>0</v>
      </c>
      <c r="E58" s="398">
        <f t="shared" ca="1" si="6"/>
        <v>0</v>
      </c>
      <c r="F58" s="398"/>
      <c r="G58" s="398"/>
    </row>
    <row r="59" spans="2:9" s="54" customFormat="1" hidden="1" x14ac:dyDescent="0.35">
      <c r="B59" s="398">
        <v>4</v>
      </c>
      <c r="C59" s="400">
        <f t="shared" ref="C59:C91" si="7">$C$16</f>
        <v>0</v>
      </c>
      <c r="D59" s="399" cm="1">
        <f t="array" aca="1" ref="D59" ca="1">IF(B59&lt;$C$17+1,0,$C$16+D58-INDIRECT("C"&amp;ROW()-$C$18))</f>
        <v>0</v>
      </c>
      <c r="E59" s="398">
        <f ca="1">IF(D59&lt;$C$15,D59,$C$15)</f>
        <v>0</v>
      </c>
      <c r="F59" s="398"/>
      <c r="G59" s="398"/>
      <c r="H59" s="401"/>
      <c r="I59" s="401"/>
    </row>
    <row r="60" spans="2:9" s="54" customFormat="1" hidden="1" x14ac:dyDescent="0.35">
      <c r="B60" s="398">
        <v>5</v>
      </c>
      <c r="C60" s="400">
        <f t="shared" si="7"/>
        <v>0</v>
      </c>
      <c r="D60" s="399" cm="1">
        <f t="array" aca="1" ref="D60" ca="1">IF(B60&lt;$C$17+1,0,$C$16+D59-INDIRECT("C"&amp;ROW()-$C$18))</f>
        <v>0</v>
      </c>
      <c r="E60" s="398">
        <f t="shared" ca="1" si="6"/>
        <v>0</v>
      </c>
      <c r="F60" s="398"/>
      <c r="G60" s="398"/>
      <c r="H60" s="401"/>
      <c r="I60" s="401"/>
    </row>
    <row r="61" spans="2:9" s="54" customFormat="1" hidden="1" x14ac:dyDescent="0.35">
      <c r="B61" s="398">
        <v>6</v>
      </c>
      <c r="C61" s="400">
        <f t="shared" si="7"/>
        <v>0</v>
      </c>
      <c r="D61" s="399" cm="1">
        <f t="array" aca="1" ref="D61" ca="1">IF(B61&lt;$C$17+1,0,$C$16+D60-INDIRECT("C"&amp;ROW()-$C$18))</f>
        <v>0</v>
      </c>
      <c r="E61" s="398">
        <f t="shared" ca="1" si="6"/>
        <v>0</v>
      </c>
      <c r="F61" s="398"/>
      <c r="G61" s="398"/>
      <c r="H61" s="401"/>
      <c r="I61" s="401"/>
    </row>
    <row r="62" spans="2:9" s="54" customFormat="1" hidden="1" x14ac:dyDescent="0.35">
      <c r="B62" s="398">
        <v>7</v>
      </c>
      <c r="C62" s="400">
        <f t="shared" si="7"/>
        <v>0</v>
      </c>
      <c r="D62" s="399" cm="1">
        <f t="array" aca="1" ref="D62" ca="1">IF(B62&lt;$C$17+1,0,$C$16+D61-INDIRECT("C"&amp;ROW()-$C$18))</f>
        <v>0</v>
      </c>
      <c r="E62" s="398">
        <f t="shared" ca="1" si="6"/>
        <v>0</v>
      </c>
      <c r="F62" s="398"/>
      <c r="G62" s="398"/>
      <c r="H62" s="401"/>
      <c r="I62" s="401"/>
    </row>
    <row r="63" spans="2:9" s="54" customFormat="1" hidden="1" x14ac:dyDescent="0.35">
      <c r="B63" s="398">
        <v>8</v>
      </c>
      <c r="C63" s="400">
        <f t="shared" si="7"/>
        <v>0</v>
      </c>
      <c r="D63" s="399" cm="1">
        <f t="array" aca="1" ref="D63" ca="1">IF(B63&lt;$C$17+1,0,$C$16+D62-INDIRECT("C"&amp;ROW()-$C$18))</f>
        <v>0</v>
      </c>
      <c r="E63" s="398">
        <f t="shared" ca="1" si="6"/>
        <v>0</v>
      </c>
      <c r="F63" s="398"/>
      <c r="G63" s="398"/>
      <c r="H63" s="401"/>
      <c r="I63" s="401"/>
    </row>
    <row r="64" spans="2:9" s="54" customFormat="1" hidden="1" x14ac:dyDescent="0.35">
      <c r="B64" s="398">
        <v>9</v>
      </c>
      <c r="C64" s="400">
        <f t="shared" si="7"/>
        <v>0</v>
      </c>
      <c r="D64" s="399" cm="1">
        <f t="array" aca="1" ref="D64" ca="1">IF(B64&lt;$C$17+1,0,$C$16+D63-INDIRECT("C"&amp;ROW()-$C$18))</f>
        <v>0</v>
      </c>
      <c r="E64" s="398">
        <f t="shared" ca="1" si="6"/>
        <v>0</v>
      </c>
      <c r="F64" s="398"/>
      <c r="G64" s="398"/>
      <c r="H64" s="401"/>
      <c r="I64" s="401"/>
    </row>
    <row r="65" spans="2:9" s="54" customFormat="1" hidden="1" x14ac:dyDescent="0.35">
      <c r="B65" s="398">
        <v>10</v>
      </c>
      <c r="C65" s="400">
        <f t="shared" si="7"/>
        <v>0</v>
      </c>
      <c r="D65" s="399" cm="1">
        <f t="array" aca="1" ref="D65" ca="1">IF(B65&lt;$C$17+1,0,$C$16+D64-INDIRECT("C"&amp;ROW()-$C$18))</f>
        <v>0</v>
      </c>
      <c r="E65" s="398">
        <f t="shared" ca="1" si="6"/>
        <v>0</v>
      </c>
      <c r="F65" s="398"/>
      <c r="G65" s="398"/>
      <c r="H65" s="401"/>
      <c r="I65" s="401"/>
    </row>
    <row r="66" spans="2:9" s="54" customFormat="1" hidden="1" x14ac:dyDescent="0.35">
      <c r="B66" s="398">
        <v>11</v>
      </c>
      <c r="C66" s="400">
        <f t="shared" si="7"/>
        <v>0</v>
      </c>
      <c r="D66" s="399" cm="1">
        <f t="array" aca="1" ref="D66" ca="1">IF(B66&lt;$C$17+1,0,$C$16+D65-INDIRECT("C"&amp;ROW()-$C$18))</f>
        <v>0</v>
      </c>
      <c r="E66" s="398">
        <f t="shared" ca="1" si="6"/>
        <v>0</v>
      </c>
      <c r="F66" s="398"/>
      <c r="G66" s="398"/>
      <c r="H66" s="401"/>
      <c r="I66" s="401"/>
    </row>
    <row r="67" spans="2:9" s="54" customFormat="1" hidden="1" x14ac:dyDescent="0.35">
      <c r="B67" s="398">
        <v>12</v>
      </c>
      <c r="C67" s="400">
        <f t="shared" si="7"/>
        <v>0</v>
      </c>
      <c r="D67" s="399" cm="1">
        <f t="array" aca="1" ref="D67" ca="1">IF(B67&lt;$C$17+1,0,$C$16+D66-INDIRECT("C"&amp;ROW()-$C$18))</f>
        <v>0</v>
      </c>
      <c r="E67" s="398">
        <f t="shared" ca="1" si="6"/>
        <v>0</v>
      </c>
      <c r="F67" s="398"/>
      <c r="G67" s="398"/>
      <c r="H67" s="401"/>
      <c r="I67" s="401"/>
    </row>
    <row r="68" spans="2:9" s="54" customFormat="1" hidden="1" x14ac:dyDescent="0.35">
      <c r="B68" s="398">
        <v>13</v>
      </c>
      <c r="C68" s="400">
        <f t="shared" si="7"/>
        <v>0</v>
      </c>
      <c r="D68" s="399" cm="1">
        <f t="array" aca="1" ref="D68" ca="1">IF(B68&lt;$C$17+1,0,$C$16+D67-INDIRECT("C"&amp;ROW()-$C$18))</f>
        <v>0</v>
      </c>
      <c r="E68" s="398">
        <f t="shared" ca="1" si="6"/>
        <v>0</v>
      </c>
      <c r="F68" s="398"/>
      <c r="G68" s="398"/>
      <c r="H68" s="401"/>
      <c r="I68" s="401"/>
    </row>
    <row r="69" spans="2:9" s="54" customFormat="1" hidden="1" x14ac:dyDescent="0.35">
      <c r="B69" s="398">
        <v>14</v>
      </c>
      <c r="C69" s="400">
        <f t="shared" si="7"/>
        <v>0</v>
      </c>
      <c r="D69" s="399" cm="1">
        <f t="array" aca="1" ref="D69" ca="1">IF(B69&lt;$C$17+1,0,$C$16+D68-INDIRECT("C"&amp;ROW()-$C$18))</f>
        <v>0</v>
      </c>
      <c r="E69" s="398">
        <f t="shared" ca="1" si="6"/>
        <v>0</v>
      </c>
      <c r="F69" s="398"/>
      <c r="G69" s="398"/>
      <c r="H69" s="401"/>
    </row>
    <row r="70" spans="2:9" s="54" customFormat="1" hidden="1" x14ac:dyDescent="0.35">
      <c r="B70" s="398">
        <v>15</v>
      </c>
      <c r="C70" s="400">
        <f t="shared" si="7"/>
        <v>0</v>
      </c>
      <c r="D70" s="399" cm="1">
        <f t="array" aca="1" ref="D70" ca="1">IF(B70&lt;$C$17+1,0,$C$16+D69-INDIRECT("C"&amp;ROW()-$C$18))</f>
        <v>0</v>
      </c>
      <c r="E70" s="398">
        <f t="shared" ca="1" si="6"/>
        <v>0</v>
      </c>
      <c r="F70" s="398"/>
      <c r="G70" s="398"/>
    </row>
    <row r="71" spans="2:9" s="54" customFormat="1" hidden="1" x14ac:dyDescent="0.35">
      <c r="B71" s="398">
        <v>16</v>
      </c>
      <c r="C71" s="400">
        <f t="shared" si="7"/>
        <v>0</v>
      </c>
      <c r="D71" s="399" cm="1">
        <f t="array" aca="1" ref="D71" ca="1">IF(B71&lt;$C$17+1,0,$C$16+D70-INDIRECT("C"&amp;ROW()-$C$18))</f>
        <v>0</v>
      </c>
      <c r="E71" s="398">
        <f t="shared" ca="1" si="6"/>
        <v>0</v>
      </c>
      <c r="F71" s="398"/>
      <c r="G71" s="398"/>
    </row>
    <row r="72" spans="2:9" s="54" customFormat="1" hidden="1" x14ac:dyDescent="0.35">
      <c r="B72" s="398">
        <v>17</v>
      </c>
      <c r="C72" s="400">
        <f t="shared" si="7"/>
        <v>0</v>
      </c>
      <c r="D72" s="399" cm="1">
        <f t="array" aca="1" ref="D72" ca="1">IF(B72&lt;$C$17+1,0,$C$16+D71-INDIRECT("C"&amp;ROW()-$C$18))</f>
        <v>0</v>
      </c>
      <c r="E72" s="398">
        <f t="shared" ca="1" si="6"/>
        <v>0</v>
      </c>
      <c r="F72" s="398"/>
      <c r="G72" s="398"/>
    </row>
    <row r="73" spans="2:9" s="54" customFormat="1" hidden="1" x14ac:dyDescent="0.35">
      <c r="B73" s="398">
        <v>18</v>
      </c>
      <c r="C73" s="400">
        <f t="shared" si="7"/>
        <v>0</v>
      </c>
      <c r="D73" s="399" cm="1">
        <f t="array" aca="1" ref="D73" ca="1">IF(B73&lt;$C$17+1,0,$C$16+D72-INDIRECT("C"&amp;ROW()-$C$18))</f>
        <v>0</v>
      </c>
      <c r="E73" s="398">
        <f t="shared" ca="1" si="6"/>
        <v>0</v>
      </c>
      <c r="F73" s="398"/>
      <c r="G73" s="398"/>
    </row>
    <row r="74" spans="2:9" s="54" customFormat="1" hidden="1" x14ac:dyDescent="0.35">
      <c r="B74" s="398">
        <v>19</v>
      </c>
      <c r="C74" s="400">
        <f t="shared" si="7"/>
        <v>0</v>
      </c>
      <c r="D74" s="399" cm="1">
        <f t="array" aca="1" ref="D74" ca="1">IF(B74&lt;$C$17+1,0,$C$16+D73-INDIRECT("C"&amp;ROW()-$C$18))</f>
        <v>0</v>
      </c>
      <c r="E74" s="398">
        <f t="shared" ca="1" si="6"/>
        <v>0</v>
      </c>
      <c r="F74" s="398"/>
      <c r="G74" s="398"/>
    </row>
    <row r="75" spans="2:9" s="54" customFormat="1" hidden="1" x14ac:dyDescent="0.35">
      <c r="B75" s="398">
        <v>20</v>
      </c>
      <c r="C75" s="400">
        <f t="shared" si="7"/>
        <v>0</v>
      </c>
      <c r="D75" s="399" cm="1">
        <f t="array" aca="1" ref="D75" ca="1">IF(B75&lt;$C$17+1,0,$C$16+D74-INDIRECT("C"&amp;ROW()-$C$18))</f>
        <v>0</v>
      </c>
      <c r="E75" s="398">
        <f t="shared" ca="1" si="6"/>
        <v>0</v>
      </c>
      <c r="F75" s="398"/>
      <c r="G75" s="398"/>
    </row>
    <row r="76" spans="2:9" s="54" customFormat="1" hidden="1" x14ac:dyDescent="0.35">
      <c r="B76" s="398">
        <v>21</v>
      </c>
      <c r="C76" s="400">
        <f t="shared" si="7"/>
        <v>0</v>
      </c>
      <c r="D76" s="399" cm="1">
        <f t="array" aca="1" ref="D76" ca="1">IF(B76&lt;$C$17+1,0,$C$16+D75-INDIRECT("C"&amp;ROW()-$C$18))</f>
        <v>0</v>
      </c>
      <c r="E76" s="398">
        <f t="shared" ca="1" si="6"/>
        <v>0</v>
      </c>
      <c r="F76" s="398"/>
      <c r="G76" s="398"/>
    </row>
    <row r="77" spans="2:9" s="54" customFormat="1" hidden="1" x14ac:dyDescent="0.35">
      <c r="B77" s="398">
        <v>22</v>
      </c>
      <c r="C77" s="400">
        <f t="shared" si="7"/>
        <v>0</v>
      </c>
      <c r="D77" s="399" cm="1">
        <f t="array" aca="1" ref="D77" ca="1">IF(B77&lt;$C$17+1,0,$C$16+D76-INDIRECT("C"&amp;ROW()-$C$18))</f>
        <v>0</v>
      </c>
      <c r="E77" s="398">
        <f t="shared" ca="1" si="6"/>
        <v>0</v>
      </c>
      <c r="F77" s="398"/>
      <c r="G77" s="398"/>
    </row>
    <row r="78" spans="2:9" s="54" customFormat="1" hidden="1" x14ac:dyDescent="0.35">
      <c r="B78" s="398">
        <v>23</v>
      </c>
      <c r="C78" s="400">
        <f t="shared" si="7"/>
        <v>0</v>
      </c>
      <c r="D78" s="399" cm="1">
        <f t="array" aca="1" ref="D78" ca="1">IF(B78&lt;$C$17+1,0,$C$16+D77-INDIRECT("C"&amp;ROW()-$C$18))</f>
        <v>0</v>
      </c>
      <c r="E78" s="398">
        <f t="shared" ca="1" si="6"/>
        <v>0</v>
      </c>
      <c r="F78" s="398"/>
      <c r="G78" s="398"/>
    </row>
    <row r="79" spans="2:9" s="54" customFormat="1" hidden="1" x14ac:dyDescent="0.35">
      <c r="B79" s="398">
        <v>24</v>
      </c>
      <c r="C79" s="400">
        <f t="shared" si="7"/>
        <v>0</v>
      </c>
      <c r="D79" s="399" cm="1">
        <f t="array" aca="1" ref="D79" ca="1">IF(B79&lt;$C$17+1,0,$C$16+D78-INDIRECT("C"&amp;ROW()-$C$18))</f>
        <v>0</v>
      </c>
      <c r="E79" s="398">
        <f t="shared" ca="1" si="6"/>
        <v>0</v>
      </c>
      <c r="F79" s="398"/>
      <c r="G79" s="398"/>
    </row>
    <row r="80" spans="2:9" s="54" customFormat="1" hidden="1" x14ac:dyDescent="0.35">
      <c r="B80" s="398">
        <v>25</v>
      </c>
      <c r="C80" s="400">
        <f t="shared" si="7"/>
        <v>0</v>
      </c>
      <c r="D80" s="399" cm="1">
        <f t="array" aca="1" ref="D80" ca="1">IF(B80&lt;$C$17+1,0,$C$16+D79-INDIRECT("C"&amp;ROW()-$C$18))</f>
        <v>0</v>
      </c>
      <c r="E80" s="398">
        <f t="shared" ca="1" si="6"/>
        <v>0</v>
      </c>
      <c r="F80" s="398"/>
      <c r="G80" s="398"/>
    </row>
    <row r="81" spans="2:7" s="54" customFormat="1" hidden="1" x14ac:dyDescent="0.35">
      <c r="B81" s="398">
        <v>26</v>
      </c>
      <c r="C81" s="400">
        <f t="shared" si="7"/>
        <v>0</v>
      </c>
      <c r="D81" s="399" cm="1">
        <f t="array" aca="1" ref="D81" ca="1">IF(B81&lt;$C$17+1,0,$C$16+D80-INDIRECT("C"&amp;ROW()-$C$18))</f>
        <v>0</v>
      </c>
      <c r="E81" s="398">
        <f t="shared" ca="1" si="6"/>
        <v>0</v>
      </c>
      <c r="F81" s="398"/>
      <c r="G81" s="398"/>
    </row>
    <row r="82" spans="2:7" s="54" customFormat="1" hidden="1" x14ac:dyDescent="0.35">
      <c r="B82" s="398">
        <v>27</v>
      </c>
      <c r="C82" s="400">
        <f t="shared" si="7"/>
        <v>0</v>
      </c>
      <c r="D82" s="399" cm="1">
        <f t="array" aca="1" ref="D82" ca="1">IF(B82&lt;$C$17+1,0,$C$16+D81-INDIRECT("C"&amp;ROW()-$C$18))</f>
        <v>0</v>
      </c>
      <c r="E82" s="398">
        <f t="shared" ca="1" si="6"/>
        <v>0</v>
      </c>
      <c r="F82" s="398"/>
      <c r="G82" s="398"/>
    </row>
    <row r="83" spans="2:7" s="54" customFormat="1" hidden="1" x14ac:dyDescent="0.35">
      <c r="B83" s="398">
        <v>28</v>
      </c>
      <c r="C83" s="400">
        <f t="shared" si="7"/>
        <v>0</v>
      </c>
      <c r="D83" s="399" cm="1">
        <f t="array" aca="1" ref="D83" ca="1">IF(B83&lt;$C$17+1,0,$C$16+D82-INDIRECT("C"&amp;ROW()-$C$18))</f>
        <v>0</v>
      </c>
      <c r="E83" s="398">
        <f t="shared" ca="1" si="6"/>
        <v>0</v>
      </c>
      <c r="F83" s="398"/>
      <c r="G83" s="398"/>
    </row>
    <row r="84" spans="2:7" s="54" customFormat="1" hidden="1" x14ac:dyDescent="0.35">
      <c r="B84" s="398">
        <v>29</v>
      </c>
      <c r="C84" s="400">
        <f t="shared" si="7"/>
        <v>0</v>
      </c>
      <c r="D84" s="399" cm="1">
        <f t="array" aca="1" ref="D84" ca="1">IF(B84&lt;$C$17+1,0,$C$16+D83-INDIRECT("C"&amp;ROW()-$C$18))</f>
        <v>0</v>
      </c>
      <c r="E84" s="398">
        <f t="shared" ca="1" si="6"/>
        <v>0</v>
      </c>
      <c r="F84" s="398"/>
      <c r="G84" s="398"/>
    </row>
    <row r="85" spans="2:7" s="54" customFormat="1" hidden="1" x14ac:dyDescent="0.35">
      <c r="B85" s="398">
        <v>30</v>
      </c>
      <c r="C85" s="400">
        <f t="shared" si="7"/>
        <v>0</v>
      </c>
      <c r="D85" s="399" cm="1">
        <f t="array" aca="1" ref="D85" ca="1">IF(B85&lt;$C$17+1,0,$C$16+D84-INDIRECT("C"&amp;ROW()-$C$18))</f>
        <v>0</v>
      </c>
      <c r="E85" s="398">
        <f t="shared" ca="1" si="6"/>
        <v>0</v>
      </c>
      <c r="F85" s="398"/>
      <c r="G85" s="398"/>
    </row>
    <row r="86" spans="2:7" s="54" customFormat="1" hidden="1" x14ac:dyDescent="0.35">
      <c r="B86" s="398">
        <v>31</v>
      </c>
      <c r="C86" s="400">
        <f t="shared" si="7"/>
        <v>0</v>
      </c>
      <c r="D86" s="399" cm="1">
        <f t="array" aca="1" ref="D86" ca="1">IF(B86&lt;$C$17+1,0,$C$16+D85-INDIRECT("C"&amp;ROW()-$C$18))</f>
        <v>0</v>
      </c>
      <c r="E86" s="398">
        <f t="shared" ca="1" si="6"/>
        <v>0</v>
      </c>
      <c r="F86" s="398"/>
      <c r="G86" s="398"/>
    </row>
    <row r="87" spans="2:7" s="54" customFormat="1" hidden="1" x14ac:dyDescent="0.35">
      <c r="B87" s="398">
        <v>32</v>
      </c>
      <c r="C87" s="400">
        <f t="shared" si="7"/>
        <v>0</v>
      </c>
      <c r="D87" s="399" cm="1">
        <f t="array" aca="1" ref="D87" ca="1">IF(B87&lt;$C$17+1,0,$C$16+D86-INDIRECT("C"&amp;ROW()-$C$18))</f>
        <v>0</v>
      </c>
      <c r="E87" s="398">
        <f t="shared" ca="1" si="6"/>
        <v>0</v>
      </c>
      <c r="F87" s="398"/>
      <c r="G87" s="398"/>
    </row>
    <row r="88" spans="2:7" s="54" customFormat="1" hidden="1" x14ac:dyDescent="0.35">
      <c r="B88" s="398">
        <v>33</v>
      </c>
      <c r="C88" s="400">
        <f t="shared" si="7"/>
        <v>0</v>
      </c>
      <c r="D88" s="399" cm="1">
        <f t="array" aca="1" ref="D88" ca="1">IF(B88&lt;$C$17+1,0,$C$16+D87-INDIRECT("C"&amp;ROW()-$C$18))</f>
        <v>0</v>
      </c>
      <c r="E88" s="398">
        <f t="shared" ca="1" si="6"/>
        <v>0</v>
      </c>
      <c r="F88" s="398"/>
      <c r="G88" s="398"/>
    </row>
    <row r="89" spans="2:7" s="54" customFormat="1" hidden="1" x14ac:dyDescent="0.35">
      <c r="B89" s="398">
        <v>34</v>
      </c>
      <c r="C89" s="400">
        <f t="shared" si="7"/>
        <v>0</v>
      </c>
      <c r="D89" s="399" cm="1">
        <f t="array" aca="1" ref="D89" ca="1">IF(B89&lt;$C$17+1,0,$C$16+D88-INDIRECT("C"&amp;ROW()-$C$18))</f>
        <v>0</v>
      </c>
      <c r="E89" s="398">
        <f t="shared" ca="1" si="6"/>
        <v>0</v>
      </c>
      <c r="F89" s="398"/>
      <c r="G89" s="398"/>
    </row>
    <row r="90" spans="2:7" s="54" customFormat="1" hidden="1" x14ac:dyDescent="0.35">
      <c r="B90" s="398">
        <v>35</v>
      </c>
      <c r="C90" s="400">
        <f t="shared" si="7"/>
        <v>0</v>
      </c>
      <c r="D90" s="399" cm="1">
        <f t="array" aca="1" ref="D90" ca="1">IF(B90&lt;$C$17+1,0,$C$16+D89-INDIRECT("C"&amp;ROW()-$C$18))</f>
        <v>0</v>
      </c>
      <c r="E90" s="398">
        <f t="shared" ca="1" si="6"/>
        <v>0</v>
      </c>
      <c r="F90" s="398"/>
      <c r="G90" s="398"/>
    </row>
    <row r="91" spans="2:7" s="54" customFormat="1" hidden="1" x14ac:dyDescent="0.35">
      <c r="B91" s="398">
        <v>36</v>
      </c>
      <c r="C91" s="400">
        <f t="shared" si="7"/>
        <v>0</v>
      </c>
      <c r="D91" s="399" cm="1">
        <f t="array" aca="1" ref="D91" ca="1">IF(B91&lt;$C$17+1,0,$C$16+D90-INDIRECT("C"&amp;ROW()-$C$18))</f>
        <v>0</v>
      </c>
      <c r="E91" s="398">
        <f t="shared" ca="1" si="6"/>
        <v>0</v>
      </c>
      <c r="F91" s="398"/>
      <c r="G91" s="398"/>
    </row>
    <row r="92" spans="2:7" s="54" customFormat="1" hidden="1" x14ac:dyDescent="0.35">
      <c r="B92" s="402"/>
      <c r="D92" s="399" cm="1">
        <f t="array" aca="1" ref="D92" ca="1">IF(B92&lt;$C$17+1,0,$C$16+D91-INDIRECT("C"&amp;ROW()-$C$18))</f>
        <v>0</v>
      </c>
    </row>
    <row r="93" spans="2:7" s="54" customFormat="1" hidden="1" x14ac:dyDescent="0.35"/>
  </sheetData>
  <mergeCells count="10">
    <mergeCell ref="E17:F17"/>
    <mergeCell ref="E18:F18"/>
    <mergeCell ref="E14:F14"/>
    <mergeCell ref="B13:F13"/>
    <mergeCell ref="B7:C7"/>
    <mergeCell ref="B8:C8"/>
    <mergeCell ref="E15:F15"/>
    <mergeCell ref="E16:F16"/>
    <mergeCell ref="B10:C10"/>
    <mergeCell ref="B11:C11"/>
  </mergeCells>
  <phoneticPr fontId="50" type="noConversion"/>
  <conditionalFormatting sqref="D47:D92">
    <cfRule type="cellIs" dxfId="32" priority="29" operator="greaterThan">
      <formula>$C$15-1</formula>
    </cfRule>
  </conditionalFormatting>
  <pageMargins left="0.7" right="0.7" top="0.75" bottom="0.75" header="0.3" footer="0.3"/>
  <pageSetup orientation="portrait" r:id="rId1"/>
  <ignoredErrors>
    <ignoredError sqref="E31 G37 E37" formula="1"/>
  </ignoredError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74860-8761-4DE1-84B7-F551EA1CADAF}">
  <sheetPr codeName="Sheet19">
    <tabColor theme="3"/>
    <pageSetUpPr fitToPage="1"/>
  </sheetPr>
  <dimension ref="B1:AN111"/>
  <sheetViews>
    <sheetView showGridLines="0" tabSelected="1" topLeftCell="A81" workbookViewId="0">
      <selection activeCell="D80" sqref="D80"/>
    </sheetView>
  </sheetViews>
  <sheetFormatPr defaultColWidth="9.1796875" defaultRowHeight="14.5" outlineLevelRow="1" x14ac:dyDescent="0.35"/>
  <cols>
    <col min="1" max="1" width="1.54296875" style="228" customWidth="1"/>
    <col min="2" max="2" width="9.1796875" style="228" customWidth="1"/>
    <col min="3" max="3" width="25.1796875" style="228" bestFit="1" customWidth="1"/>
    <col min="4" max="4" width="31.1796875" style="228" bestFit="1" customWidth="1"/>
    <col min="5" max="5" width="12.26953125" style="228" bestFit="1" customWidth="1"/>
    <col min="6" max="9" width="12.81640625" style="228" bestFit="1" customWidth="1"/>
    <col min="10" max="10" width="4.26953125" customWidth="1"/>
    <col min="11" max="11" width="39.453125" style="228" customWidth="1"/>
    <col min="12" max="12" width="11.1796875" style="228" customWidth="1"/>
    <col min="13" max="13" width="9.453125" style="228" customWidth="1"/>
    <col min="14" max="14" width="9.453125" style="230" customWidth="1"/>
    <col min="15" max="16" width="9.453125" style="228" customWidth="1"/>
    <col min="17" max="17" width="13.81640625" style="228" hidden="1" customWidth="1"/>
    <col min="18" max="18" width="8" style="228" hidden="1" customWidth="1"/>
    <col min="19" max="19" width="12.453125" style="228" hidden="1" customWidth="1"/>
    <col min="20" max="20" width="8.1796875" style="228" hidden="1" customWidth="1"/>
    <col min="21" max="21" width="13.81640625" style="228" hidden="1" customWidth="1"/>
    <col min="22" max="22" width="12.7265625" style="228" hidden="1" customWidth="1"/>
    <col min="23" max="23" width="19.54296875" style="231" hidden="1" customWidth="1"/>
    <col min="24" max="24" width="1.26953125" style="228" hidden="1" customWidth="1"/>
    <col min="25" max="25" width="9.81640625" style="228" hidden="1" customWidth="1"/>
    <col min="26" max="28" width="9.1796875" style="228" hidden="1" customWidth="1"/>
    <col min="29" max="29" width="10.7265625" style="228" hidden="1" customWidth="1"/>
    <col min="30" max="30" width="9.81640625" style="228" hidden="1" customWidth="1"/>
    <col min="31" max="31" width="10.7265625" style="228" hidden="1" customWidth="1"/>
    <col min="32" max="32" width="1.7265625" style="228" hidden="1" customWidth="1"/>
    <col min="33" max="33" width="9.81640625" style="228" hidden="1" customWidth="1"/>
    <col min="34" max="34" width="6.81640625" style="228" hidden="1" customWidth="1"/>
    <col min="35" max="35" width="9.54296875" style="228" hidden="1" customWidth="1"/>
    <col min="36" max="36" width="9.81640625" style="228" hidden="1" customWidth="1"/>
    <col min="37" max="37" width="13.7265625" style="228" hidden="1" customWidth="1"/>
    <col min="38" max="38" width="13.54296875" style="228" hidden="1" customWidth="1"/>
    <col min="39" max="39" width="15.1796875" style="228" hidden="1" customWidth="1"/>
    <col min="40" max="40" width="1.54296875" style="228" hidden="1" customWidth="1"/>
    <col min="41" max="41" width="0" style="228" hidden="1" customWidth="1"/>
    <col min="42" max="16384" width="9.1796875" style="228"/>
  </cols>
  <sheetData>
    <row r="1" spans="2:40" s="403" customFormat="1" x14ac:dyDescent="0.35">
      <c r="J1" s="303"/>
      <c r="N1" s="404"/>
      <c r="W1" s="405"/>
    </row>
    <row r="2" spans="2:40" s="403" customFormat="1" ht="19.5" customHeight="1" x14ac:dyDescent="0.35">
      <c r="E2" s="445" t="s">
        <v>72</v>
      </c>
      <c r="F2" s="446"/>
      <c r="G2" s="446"/>
      <c r="H2" s="447"/>
      <c r="J2" s="303"/>
      <c r="N2" s="404"/>
      <c r="W2" s="405"/>
    </row>
    <row r="3" spans="2:40" s="403" customFormat="1" ht="19.5" customHeight="1" x14ac:dyDescent="0.35">
      <c r="E3" s="406" t="s">
        <v>3</v>
      </c>
      <c r="F3" s="407" t="s">
        <v>4</v>
      </c>
      <c r="G3" s="407" t="s">
        <v>5</v>
      </c>
      <c r="H3" s="408" t="s">
        <v>73</v>
      </c>
      <c r="J3" s="303"/>
      <c r="N3" s="404"/>
      <c r="W3" s="405"/>
    </row>
    <row r="4" spans="2:40" s="403" customFormat="1" ht="19.5" customHeight="1" x14ac:dyDescent="0.35">
      <c r="E4" s="409">
        <f ca="1">'Summary Margin or Loss'!D53</f>
        <v>0</v>
      </c>
      <c r="F4" s="410">
        <f ca="1">'Summary Margin or Loss'!F53</f>
        <v>0</v>
      </c>
      <c r="G4" s="410">
        <f ca="1">'Summary Margin or Loss'!H53</f>
        <v>0</v>
      </c>
      <c r="H4" s="411">
        <f ca="1">'Summary Margin or Loss'!J53</f>
        <v>0</v>
      </c>
      <c r="J4" s="303"/>
      <c r="N4" s="404"/>
      <c r="W4" s="405"/>
    </row>
    <row r="5" spans="2:40" s="403" customFormat="1" ht="19.5" customHeight="1" x14ac:dyDescent="0.35">
      <c r="J5" s="303"/>
      <c r="N5" s="404"/>
      <c r="W5" s="405"/>
    </row>
    <row r="6" spans="2:40" x14ac:dyDescent="0.35">
      <c r="D6" s="230"/>
      <c r="E6" s="230"/>
    </row>
    <row r="7" spans="2:40" x14ac:dyDescent="0.35">
      <c r="C7" s="229" t="s">
        <v>74</v>
      </c>
    </row>
    <row r="8" spans="2:40" x14ac:dyDescent="0.35">
      <c r="C8" s="232" t="s">
        <v>75</v>
      </c>
    </row>
    <row r="9" spans="2:40" ht="15.75" customHeight="1" thickBot="1" x14ac:dyDescent="0.4">
      <c r="C9"/>
      <c r="D9"/>
      <c r="E9"/>
      <c r="N9" s="228"/>
      <c r="U9" s="235"/>
      <c r="V9" s="235"/>
      <c r="W9" s="228"/>
      <c r="X9" s="230"/>
    </row>
    <row r="10" spans="2:40" ht="15" thickBot="1" x14ac:dyDescent="0.4">
      <c r="C10" s="49"/>
      <c r="D10" s="234" t="s">
        <v>76</v>
      </c>
      <c r="E10" s="234"/>
      <c r="N10" s="228"/>
      <c r="U10" s="235"/>
      <c r="V10" s="235"/>
      <c r="W10" s="228"/>
      <c r="X10" s="230"/>
    </row>
    <row r="11" spans="2:40" ht="15" thickBot="1" x14ac:dyDescent="0.4">
      <c r="C11" s="49"/>
      <c r="D11" s="234" t="s">
        <v>77</v>
      </c>
      <c r="E11" s="234"/>
      <c r="N11" s="228"/>
      <c r="R11" s="230"/>
      <c r="S11" s="233"/>
      <c r="U11" s="230"/>
      <c r="W11" s="230"/>
    </row>
    <row r="12" spans="2:40" ht="55.5" customHeight="1" thickBot="1" x14ac:dyDescent="0.4">
      <c r="C12" s="49"/>
      <c r="D12" s="450" t="s">
        <v>78</v>
      </c>
      <c r="E12" s="451"/>
      <c r="F12" s="451"/>
      <c r="G12" s="451"/>
      <c r="H12" s="451"/>
      <c r="K12" s="234"/>
      <c r="N12" s="228"/>
      <c r="Q12"/>
      <c r="R12"/>
      <c r="S12"/>
      <c r="T12"/>
      <c r="U12"/>
      <c r="V12"/>
      <c r="W12"/>
      <c r="X12"/>
    </row>
    <row r="13" spans="2:40" x14ac:dyDescent="0.35">
      <c r="B13" s="236"/>
      <c r="N13" s="228"/>
      <c r="Q13"/>
      <c r="R13"/>
      <c r="S13"/>
      <c r="T13"/>
      <c r="U13"/>
      <c r="V13"/>
      <c r="W13"/>
      <c r="X13"/>
    </row>
    <row r="14" spans="2:40" ht="15" thickBot="1" x14ac:dyDescent="0.4">
      <c r="C14" s="238" t="s">
        <v>79</v>
      </c>
      <c r="F14" s="239" t="s">
        <v>3</v>
      </c>
      <c r="G14" s="239" t="s">
        <v>4</v>
      </c>
      <c r="H14" s="239" t="s">
        <v>5</v>
      </c>
      <c r="I14" s="240"/>
      <c r="N14" s="228"/>
      <c r="Q14" s="241"/>
      <c r="R14" s="242"/>
      <c r="S14" s="243"/>
      <c r="T14" s="243"/>
      <c r="U14" s="244"/>
      <c r="V14" s="243"/>
      <c r="W14" s="245"/>
      <c r="X14" s="246"/>
      <c r="Y14" s="241"/>
      <c r="Z14" s="242"/>
      <c r="AA14" s="243"/>
      <c r="AB14" s="243"/>
      <c r="AC14" s="244"/>
      <c r="AD14" s="243"/>
      <c r="AE14" s="245"/>
      <c r="AF14" s="246"/>
      <c r="AG14" s="241"/>
      <c r="AH14" s="242"/>
      <c r="AI14" s="243"/>
      <c r="AJ14" s="243"/>
      <c r="AK14" s="244"/>
      <c r="AL14" s="243"/>
      <c r="AM14" s="245"/>
      <c r="AN14" s="246"/>
    </row>
    <row r="15" spans="2:40" ht="37.5" customHeight="1" thickBot="1" x14ac:dyDescent="0.4">
      <c r="C15" s="247" t="s">
        <v>80</v>
      </c>
      <c r="D15" s="248" t="s">
        <v>81</v>
      </c>
      <c r="E15" s="248" t="s">
        <v>82</v>
      </c>
      <c r="F15" s="247" t="s">
        <v>83</v>
      </c>
      <c r="G15" s="247" t="s">
        <v>83</v>
      </c>
      <c r="H15" s="247" t="s">
        <v>83</v>
      </c>
      <c r="N15" s="228"/>
      <c r="Q15" s="249" t="s">
        <v>84</v>
      </c>
      <c r="R15" s="249" t="s">
        <v>85</v>
      </c>
      <c r="S15" s="250" t="s">
        <v>86</v>
      </c>
      <c r="T15" s="251" t="s">
        <v>87</v>
      </c>
      <c r="U15" s="251" t="s">
        <v>88</v>
      </c>
      <c r="V15" s="249" t="s">
        <v>89</v>
      </c>
      <c r="W15" s="249" t="s">
        <v>25</v>
      </c>
      <c r="X15" s="246"/>
      <c r="Y15" s="249" t="s">
        <v>23</v>
      </c>
      <c r="Z15" s="249" t="s">
        <v>85</v>
      </c>
      <c r="AA15" s="250" t="s">
        <v>86</v>
      </c>
      <c r="AB15" s="251" t="s">
        <v>87</v>
      </c>
      <c r="AC15" s="251" t="s">
        <v>88</v>
      </c>
      <c r="AD15" s="249" t="s">
        <v>89</v>
      </c>
      <c r="AE15" s="249" t="s">
        <v>25</v>
      </c>
      <c r="AF15" s="246"/>
      <c r="AG15" s="249" t="s">
        <v>23</v>
      </c>
      <c r="AH15" s="249" t="s">
        <v>85</v>
      </c>
      <c r="AI15" s="250" t="s">
        <v>86</v>
      </c>
      <c r="AJ15" s="251" t="s">
        <v>87</v>
      </c>
      <c r="AK15" s="251" t="s">
        <v>88</v>
      </c>
      <c r="AL15" s="249" t="s">
        <v>89</v>
      </c>
      <c r="AM15" s="249" t="s">
        <v>25</v>
      </c>
      <c r="AN15" s="246"/>
    </row>
    <row r="16" spans="2:40" s="261" customFormat="1" ht="15" thickBot="1" x14ac:dyDescent="0.4">
      <c r="B16" s="228"/>
      <c r="C16" s="252" t="s">
        <v>90</v>
      </c>
      <c r="D16" s="253" t="s">
        <v>91</v>
      </c>
      <c r="E16" s="253" t="s">
        <v>92</v>
      </c>
      <c r="F16" s="253" t="s">
        <v>93</v>
      </c>
      <c r="G16" s="253" t="s">
        <v>93</v>
      </c>
      <c r="H16" s="253" t="s">
        <v>93</v>
      </c>
      <c r="I16" s="228"/>
      <c r="J16"/>
      <c r="K16" s="228"/>
      <c r="L16" s="228"/>
      <c r="M16" s="228"/>
      <c r="N16" s="228"/>
      <c r="O16" s="228"/>
      <c r="P16" s="228"/>
      <c r="Q16" s="254"/>
      <c r="R16" s="255"/>
      <c r="S16" s="256"/>
      <c r="T16" s="257">
        <v>2080</v>
      </c>
      <c r="U16" s="258"/>
      <c r="V16" s="255">
        <f>C10</f>
        <v>0</v>
      </c>
      <c r="W16" s="259"/>
      <c r="X16" s="260"/>
      <c r="Y16" s="254"/>
      <c r="Z16" s="255"/>
      <c r="AA16" s="256"/>
      <c r="AB16" s="257">
        <v>2080</v>
      </c>
      <c r="AC16" s="258"/>
      <c r="AD16" s="255">
        <f>C10</f>
        <v>0</v>
      </c>
      <c r="AE16" s="259"/>
      <c r="AF16" s="260"/>
      <c r="AG16" s="254"/>
      <c r="AH16" s="255"/>
      <c r="AI16" s="256"/>
      <c r="AJ16" s="257">
        <v>2080</v>
      </c>
      <c r="AK16" s="258"/>
      <c r="AL16" s="255">
        <f>C10</f>
        <v>0</v>
      </c>
      <c r="AM16" s="259"/>
      <c r="AN16" s="260"/>
    </row>
    <row r="17" spans="2:40" ht="15" thickBot="1" x14ac:dyDescent="0.4">
      <c r="B17" s="230">
        <v>1</v>
      </c>
      <c r="C17" s="51"/>
      <c r="D17" s="51"/>
      <c r="E17" s="52"/>
      <c r="F17" s="53"/>
      <c r="G17" s="53"/>
      <c r="H17" s="53"/>
      <c r="N17" s="228"/>
      <c r="Q17" s="262">
        <f>E17</f>
        <v>0</v>
      </c>
      <c r="R17" s="263">
        <f>Q17/T$16</f>
        <v>0</v>
      </c>
      <c r="S17" s="264">
        <f>F17</f>
        <v>0</v>
      </c>
      <c r="T17" s="265">
        <f>S17*T$16</f>
        <v>0</v>
      </c>
      <c r="U17" s="263">
        <f>R17*T17</f>
        <v>0</v>
      </c>
      <c r="V17" s="266">
        <f>IF(ISERROR(U17*V$16),"",U17*V$16)</f>
        <v>0</v>
      </c>
      <c r="W17" s="267">
        <f>IF(ISERROR(U17+V17),"",U17+V17)</f>
        <v>0</v>
      </c>
      <c r="X17" s="246"/>
      <c r="Y17" s="262">
        <f>Q17*(1+$C$11)</f>
        <v>0</v>
      </c>
      <c r="Z17" s="263">
        <f>Y17/AB$16</f>
        <v>0</v>
      </c>
      <c r="AA17" s="264">
        <f>G17</f>
        <v>0</v>
      </c>
      <c r="AB17" s="265">
        <f>AA17*AB$16</f>
        <v>0</v>
      </c>
      <c r="AC17" s="263">
        <f>Z17*AB17</f>
        <v>0</v>
      </c>
      <c r="AD17" s="266">
        <f>IF(ISERROR(AC17*AD$16),"",AC17*AD$16)</f>
        <v>0</v>
      </c>
      <c r="AE17" s="267">
        <f>IF(ISERROR(AC17+AD17),"",AC17+AD17)</f>
        <v>0</v>
      </c>
      <c r="AF17" s="246"/>
      <c r="AG17" s="262">
        <f>Y17*(1+$C$11)</f>
        <v>0</v>
      </c>
      <c r="AH17" s="263">
        <f>AG17/AJ$16</f>
        <v>0</v>
      </c>
      <c r="AI17" s="264">
        <f>H17</f>
        <v>0</v>
      </c>
      <c r="AJ17" s="265">
        <f>AI17*AJ$16</f>
        <v>0</v>
      </c>
      <c r="AK17" s="263">
        <f>AH17*AJ17</f>
        <v>0</v>
      </c>
      <c r="AL17" s="266">
        <f>IF(ISERROR(AK17*AL$16),"",AK17*AL$16)</f>
        <v>0</v>
      </c>
      <c r="AM17" s="267">
        <f>IF(ISERROR(AK17+AL17),"",AK17+AL17)</f>
        <v>0</v>
      </c>
      <c r="AN17" s="246"/>
    </row>
    <row r="18" spans="2:40" ht="15" thickBot="1" x14ac:dyDescent="0.4">
      <c r="B18" s="230">
        <v>2</v>
      </c>
      <c r="C18" s="51"/>
      <c r="D18" s="51"/>
      <c r="E18" s="52"/>
      <c r="F18" s="53"/>
      <c r="G18" s="53"/>
      <c r="H18" s="53"/>
      <c r="N18" s="228"/>
      <c r="Q18" s="262">
        <f t="shared" ref="Q18:Q36" si="0">E18</f>
        <v>0</v>
      </c>
      <c r="R18" s="263">
        <f t="shared" ref="R18:R36" si="1">Q18/T$16</f>
        <v>0</v>
      </c>
      <c r="S18" s="264">
        <f t="shared" ref="S18:S36" si="2">F18</f>
        <v>0</v>
      </c>
      <c r="T18" s="265">
        <f t="shared" ref="T18:T36" si="3">S18*T$16</f>
        <v>0</v>
      </c>
      <c r="U18" s="263">
        <f t="shared" ref="U18:U36" si="4">R18*T18</f>
        <v>0</v>
      </c>
      <c r="V18" s="266">
        <f t="shared" ref="V18:V36" si="5">IF(ISERROR(U18*V$16),"",U18*V$16)</f>
        <v>0</v>
      </c>
      <c r="W18" s="267">
        <f t="shared" ref="W18:W36" si="6">IF(ISERROR(U18+V18),"",U18+V18)</f>
        <v>0</v>
      </c>
      <c r="X18" s="246"/>
      <c r="Y18" s="262">
        <f t="shared" ref="Y18:Y36" si="7">Q18*(1+$C$11)</f>
        <v>0</v>
      </c>
      <c r="Z18" s="263">
        <f t="shared" ref="Z18:Z36" si="8">Y18/AB$16</f>
        <v>0</v>
      </c>
      <c r="AA18" s="264">
        <f t="shared" ref="AA18:AA36" si="9">G18</f>
        <v>0</v>
      </c>
      <c r="AB18" s="265">
        <f t="shared" ref="AB18:AB36" si="10">AA18*AB$16</f>
        <v>0</v>
      </c>
      <c r="AC18" s="263">
        <f t="shared" ref="AC18:AC36" si="11">Z18*AB18</f>
        <v>0</v>
      </c>
      <c r="AD18" s="266">
        <f t="shared" ref="AD18:AD36" si="12">IF(ISERROR(AC18*AD$16),"",AC18*AD$16)</f>
        <v>0</v>
      </c>
      <c r="AE18" s="267">
        <f t="shared" ref="AE18:AE36" si="13">IF(ISERROR(AC18+AD18),"",AC18+AD18)</f>
        <v>0</v>
      </c>
      <c r="AF18" s="246"/>
      <c r="AG18" s="262">
        <f t="shared" ref="AG18:AG25" si="14">Y18*(1+$C$11)</f>
        <v>0</v>
      </c>
      <c r="AH18" s="263">
        <f t="shared" ref="AH18:AH36" si="15">AG18/AJ$16</f>
        <v>0</v>
      </c>
      <c r="AI18" s="264">
        <f t="shared" ref="AI18:AI36" si="16">H18</f>
        <v>0</v>
      </c>
      <c r="AJ18" s="265">
        <f t="shared" ref="AJ18:AJ36" si="17">AI18*AJ$16</f>
        <v>0</v>
      </c>
      <c r="AK18" s="263">
        <f t="shared" ref="AK18:AK36" si="18">AH18*AJ18</f>
        <v>0</v>
      </c>
      <c r="AL18" s="266">
        <f t="shared" ref="AL18:AL36" si="19">IF(ISERROR(AK18*AL$16),"",AK18*AL$16)</f>
        <v>0</v>
      </c>
      <c r="AM18" s="267">
        <f t="shared" ref="AM18:AM36" si="20">IF(ISERROR(AK18+AL18),"",AK18+AL18)</f>
        <v>0</v>
      </c>
      <c r="AN18" s="246"/>
    </row>
    <row r="19" spans="2:40" ht="15" thickBot="1" x14ac:dyDescent="0.4">
      <c r="B19" s="230">
        <v>3</v>
      </c>
      <c r="C19" s="51"/>
      <c r="D19" s="51"/>
      <c r="E19" s="52"/>
      <c r="F19" s="53"/>
      <c r="G19" s="53"/>
      <c r="H19" s="53"/>
      <c r="N19" s="228"/>
      <c r="Q19" s="262">
        <f t="shared" si="0"/>
        <v>0</v>
      </c>
      <c r="R19" s="263">
        <f t="shared" si="1"/>
        <v>0</v>
      </c>
      <c r="S19" s="264">
        <f t="shared" si="2"/>
        <v>0</v>
      </c>
      <c r="T19" s="265">
        <f t="shared" si="3"/>
        <v>0</v>
      </c>
      <c r="U19" s="263">
        <f t="shared" si="4"/>
        <v>0</v>
      </c>
      <c r="V19" s="266">
        <f t="shared" si="5"/>
        <v>0</v>
      </c>
      <c r="W19" s="267">
        <f t="shared" si="6"/>
        <v>0</v>
      </c>
      <c r="X19" s="246"/>
      <c r="Y19" s="262">
        <f t="shared" si="7"/>
        <v>0</v>
      </c>
      <c r="Z19" s="263">
        <f t="shared" si="8"/>
        <v>0</v>
      </c>
      <c r="AA19" s="264">
        <f t="shared" si="9"/>
        <v>0</v>
      </c>
      <c r="AB19" s="265">
        <f t="shared" si="10"/>
        <v>0</v>
      </c>
      <c r="AC19" s="263">
        <f t="shared" si="11"/>
        <v>0</v>
      </c>
      <c r="AD19" s="266">
        <f t="shared" si="12"/>
        <v>0</v>
      </c>
      <c r="AE19" s="267">
        <f t="shared" si="13"/>
        <v>0</v>
      </c>
      <c r="AF19" s="246"/>
      <c r="AG19" s="262">
        <f t="shared" si="14"/>
        <v>0</v>
      </c>
      <c r="AH19" s="263">
        <f t="shared" si="15"/>
        <v>0</v>
      </c>
      <c r="AI19" s="264">
        <f t="shared" si="16"/>
        <v>0</v>
      </c>
      <c r="AJ19" s="265">
        <f t="shared" si="17"/>
        <v>0</v>
      </c>
      <c r="AK19" s="263">
        <f t="shared" si="18"/>
        <v>0</v>
      </c>
      <c r="AL19" s="266">
        <f t="shared" si="19"/>
        <v>0</v>
      </c>
      <c r="AM19" s="267">
        <f t="shared" si="20"/>
        <v>0</v>
      </c>
      <c r="AN19" s="246"/>
    </row>
    <row r="20" spans="2:40" ht="15" thickBot="1" x14ac:dyDescent="0.4">
      <c r="B20" s="230">
        <v>4</v>
      </c>
      <c r="C20" s="51"/>
      <c r="D20" s="51"/>
      <c r="E20" s="52"/>
      <c r="F20" s="53"/>
      <c r="G20" s="53"/>
      <c r="H20" s="53"/>
      <c r="N20" s="228"/>
      <c r="Q20" s="262">
        <f t="shared" si="0"/>
        <v>0</v>
      </c>
      <c r="R20" s="263">
        <f t="shared" si="1"/>
        <v>0</v>
      </c>
      <c r="S20" s="264">
        <f t="shared" si="2"/>
        <v>0</v>
      </c>
      <c r="T20" s="265">
        <f t="shared" si="3"/>
        <v>0</v>
      </c>
      <c r="U20" s="263">
        <f t="shared" si="4"/>
        <v>0</v>
      </c>
      <c r="V20" s="266">
        <f t="shared" si="5"/>
        <v>0</v>
      </c>
      <c r="W20" s="267">
        <f t="shared" si="6"/>
        <v>0</v>
      </c>
      <c r="X20" s="246"/>
      <c r="Y20" s="262">
        <f t="shared" si="7"/>
        <v>0</v>
      </c>
      <c r="Z20" s="263">
        <f t="shared" si="8"/>
        <v>0</v>
      </c>
      <c r="AA20" s="264">
        <f t="shared" si="9"/>
        <v>0</v>
      </c>
      <c r="AB20" s="265">
        <f t="shared" si="10"/>
        <v>0</v>
      </c>
      <c r="AC20" s="263">
        <f t="shared" si="11"/>
        <v>0</v>
      </c>
      <c r="AD20" s="266">
        <f t="shared" si="12"/>
        <v>0</v>
      </c>
      <c r="AE20" s="267">
        <f t="shared" si="13"/>
        <v>0</v>
      </c>
      <c r="AF20" s="246"/>
      <c r="AG20" s="262">
        <f t="shared" si="14"/>
        <v>0</v>
      </c>
      <c r="AH20" s="263">
        <f t="shared" si="15"/>
        <v>0</v>
      </c>
      <c r="AI20" s="264">
        <f t="shared" si="16"/>
        <v>0</v>
      </c>
      <c r="AJ20" s="265">
        <f t="shared" si="17"/>
        <v>0</v>
      </c>
      <c r="AK20" s="263">
        <f t="shared" si="18"/>
        <v>0</v>
      </c>
      <c r="AL20" s="266">
        <f t="shared" si="19"/>
        <v>0</v>
      </c>
      <c r="AM20" s="267">
        <f t="shared" si="20"/>
        <v>0</v>
      </c>
      <c r="AN20" s="246"/>
    </row>
    <row r="21" spans="2:40" ht="15" thickBot="1" x14ac:dyDescent="0.4">
      <c r="B21" s="230">
        <v>5</v>
      </c>
      <c r="C21" s="51"/>
      <c r="D21" s="51"/>
      <c r="E21" s="52"/>
      <c r="F21" s="53"/>
      <c r="G21" s="53"/>
      <c r="H21" s="53"/>
      <c r="N21" s="228"/>
      <c r="Q21" s="262">
        <f t="shared" si="0"/>
        <v>0</v>
      </c>
      <c r="R21" s="263">
        <f t="shared" si="1"/>
        <v>0</v>
      </c>
      <c r="S21" s="264">
        <f t="shared" si="2"/>
        <v>0</v>
      </c>
      <c r="T21" s="265">
        <f t="shared" si="3"/>
        <v>0</v>
      </c>
      <c r="U21" s="263">
        <f t="shared" si="4"/>
        <v>0</v>
      </c>
      <c r="V21" s="266">
        <f t="shared" si="5"/>
        <v>0</v>
      </c>
      <c r="W21" s="267">
        <f t="shared" si="6"/>
        <v>0</v>
      </c>
      <c r="X21" s="246"/>
      <c r="Y21" s="262">
        <f t="shared" si="7"/>
        <v>0</v>
      </c>
      <c r="Z21" s="263">
        <f t="shared" si="8"/>
        <v>0</v>
      </c>
      <c r="AA21" s="264">
        <f t="shared" si="9"/>
        <v>0</v>
      </c>
      <c r="AB21" s="265">
        <f t="shared" si="10"/>
        <v>0</v>
      </c>
      <c r="AC21" s="263">
        <f t="shared" si="11"/>
        <v>0</v>
      </c>
      <c r="AD21" s="266">
        <f t="shared" si="12"/>
        <v>0</v>
      </c>
      <c r="AE21" s="267">
        <f t="shared" si="13"/>
        <v>0</v>
      </c>
      <c r="AF21" s="246"/>
      <c r="AG21" s="262">
        <f t="shared" si="14"/>
        <v>0</v>
      </c>
      <c r="AH21" s="263">
        <f t="shared" si="15"/>
        <v>0</v>
      </c>
      <c r="AI21" s="264">
        <f t="shared" si="16"/>
        <v>0</v>
      </c>
      <c r="AJ21" s="265">
        <f t="shared" si="17"/>
        <v>0</v>
      </c>
      <c r="AK21" s="263">
        <f t="shared" si="18"/>
        <v>0</v>
      </c>
      <c r="AL21" s="266">
        <f t="shared" si="19"/>
        <v>0</v>
      </c>
      <c r="AM21" s="267">
        <f t="shared" si="20"/>
        <v>0</v>
      </c>
      <c r="AN21" s="246"/>
    </row>
    <row r="22" spans="2:40" ht="15" thickBot="1" x14ac:dyDescent="0.4">
      <c r="B22" s="230">
        <v>6</v>
      </c>
      <c r="C22" s="51"/>
      <c r="D22" s="51"/>
      <c r="E22" s="52"/>
      <c r="F22" s="53"/>
      <c r="G22" s="53"/>
      <c r="H22" s="53"/>
      <c r="N22" s="228"/>
      <c r="Q22" s="262">
        <f t="shared" si="0"/>
        <v>0</v>
      </c>
      <c r="R22" s="263">
        <f t="shared" si="1"/>
        <v>0</v>
      </c>
      <c r="S22" s="264">
        <f t="shared" si="2"/>
        <v>0</v>
      </c>
      <c r="T22" s="265">
        <f t="shared" si="3"/>
        <v>0</v>
      </c>
      <c r="U22" s="263">
        <f t="shared" si="4"/>
        <v>0</v>
      </c>
      <c r="V22" s="266">
        <f t="shared" si="5"/>
        <v>0</v>
      </c>
      <c r="W22" s="267">
        <f t="shared" si="6"/>
        <v>0</v>
      </c>
      <c r="X22" s="246"/>
      <c r="Y22" s="262">
        <f t="shared" si="7"/>
        <v>0</v>
      </c>
      <c r="Z22" s="263">
        <f t="shared" si="8"/>
        <v>0</v>
      </c>
      <c r="AA22" s="264">
        <f t="shared" si="9"/>
        <v>0</v>
      </c>
      <c r="AB22" s="265">
        <f t="shared" si="10"/>
        <v>0</v>
      </c>
      <c r="AC22" s="263">
        <f t="shared" si="11"/>
        <v>0</v>
      </c>
      <c r="AD22" s="266">
        <f t="shared" si="12"/>
        <v>0</v>
      </c>
      <c r="AE22" s="267">
        <f t="shared" si="13"/>
        <v>0</v>
      </c>
      <c r="AF22" s="246"/>
      <c r="AG22" s="262">
        <f t="shared" si="14"/>
        <v>0</v>
      </c>
      <c r="AH22" s="263">
        <f t="shared" si="15"/>
        <v>0</v>
      </c>
      <c r="AI22" s="264">
        <f t="shared" si="16"/>
        <v>0</v>
      </c>
      <c r="AJ22" s="265">
        <f t="shared" si="17"/>
        <v>0</v>
      </c>
      <c r="AK22" s="263">
        <f t="shared" si="18"/>
        <v>0</v>
      </c>
      <c r="AL22" s="266">
        <f t="shared" si="19"/>
        <v>0</v>
      </c>
      <c r="AM22" s="267">
        <f t="shared" si="20"/>
        <v>0</v>
      </c>
      <c r="AN22" s="246"/>
    </row>
    <row r="23" spans="2:40" ht="15" thickBot="1" x14ac:dyDescent="0.4">
      <c r="B23" s="230">
        <v>7</v>
      </c>
      <c r="C23" s="51"/>
      <c r="D23" s="51"/>
      <c r="E23" s="52"/>
      <c r="F23" s="53"/>
      <c r="G23" s="53"/>
      <c r="H23" s="53"/>
      <c r="N23" s="228"/>
      <c r="Q23" s="262">
        <f t="shared" si="0"/>
        <v>0</v>
      </c>
      <c r="R23" s="263">
        <f t="shared" si="1"/>
        <v>0</v>
      </c>
      <c r="S23" s="264">
        <f t="shared" si="2"/>
        <v>0</v>
      </c>
      <c r="T23" s="265">
        <f t="shared" si="3"/>
        <v>0</v>
      </c>
      <c r="U23" s="263">
        <f t="shared" si="4"/>
        <v>0</v>
      </c>
      <c r="V23" s="266">
        <f t="shared" si="5"/>
        <v>0</v>
      </c>
      <c r="W23" s="267">
        <f t="shared" si="6"/>
        <v>0</v>
      </c>
      <c r="X23" s="246"/>
      <c r="Y23" s="262">
        <f t="shared" si="7"/>
        <v>0</v>
      </c>
      <c r="Z23" s="263">
        <f t="shared" si="8"/>
        <v>0</v>
      </c>
      <c r="AA23" s="264">
        <f t="shared" si="9"/>
        <v>0</v>
      </c>
      <c r="AB23" s="265">
        <f t="shared" si="10"/>
        <v>0</v>
      </c>
      <c r="AC23" s="263">
        <f t="shared" si="11"/>
        <v>0</v>
      </c>
      <c r="AD23" s="266">
        <f t="shared" si="12"/>
        <v>0</v>
      </c>
      <c r="AE23" s="267">
        <f t="shared" si="13"/>
        <v>0</v>
      </c>
      <c r="AF23" s="246"/>
      <c r="AG23" s="262">
        <f t="shared" si="14"/>
        <v>0</v>
      </c>
      <c r="AH23" s="263">
        <f t="shared" si="15"/>
        <v>0</v>
      </c>
      <c r="AI23" s="264">
        <f t="shared" si="16"/>
        <v>0</v>
      </c>
      <c r="AJ23" s="265">
        <f t="shared" si="17"/>
        <v>0</v>
      </c>
      <c r="AK23" s="263">
        <f t="shared" si="18"/>
        <v>0</v>
      </c>
      <c r="AL23" s="266">
        <f t="shared" si="19"/>
        <v>0</v>
      </c>
      <c r="AM23" s="267">
        <f t="shared" si="20"/>
        <v>0</v>
      </c>
      <c r="AN23" s="246"/>
    </row>
    <row r="24" spans="2:40" ht="15" thickBot="1" x14ac:dyDescent="0.4">
      <c r="B24" s="230">
        <v>8</v>
      </c>
      <c r="C24" s="51"/>
      <c r="D24" s="51"/>
      <c r="E24" s="52"/>
      <c r="F24" s="53"/>
      <c r="G24" s="53"/>
      <c r="H24" s="53"/>
      <c r="N24" s="228"/>
      <c r="Q24" s="262">
        <f t="shared" si="0"/>
        <v>0</v>
      </c>
      <c r="R24" s="263">
        <f t="shared" si="1"/>
        <v>0</v>
      </c>
      <c r="S24" s="264">
        <f t="shared" si="2"/>
        <v>0</v>
      </c>
      <c r="T24" s="265">
        <f t="shared" si="3"/>
        <v>0</v>
      </c>
      <c r="U24" s="263">
        <f t="shared" si="4"/>
        <v>0</v>
      </c>
      <c r="V24" s="266">
        <f t="shared" si="5"/>
        <v>0</v>
      </c>
      <c r="W24" s="267">
        <f t="shared" si="6"/>
        <v>0</v>
      </c>
      <c r="X24" s="246"/>
      <c r="Y24" s="262">
        <f t="shared" si="7"/>
        <v>0</v>
      </c>
      <c r="Z24" s="263">
        <f t="shared" si="8"/>
        <v>0</v>
      </c>
      <c r="AA24" s="264">
        <f t="shared" si="9"/>
        <v>0</v>
      </c>
      <c r="AB24" s="265">
        <f t="shared" si="10"/>
        <v>0</v>
      </c>
      <c r="AC24" s="263">
        <f t="shared" si="11"/>
        <v>0</v>
      </c>
      <c r="AD24" s="266">
        <f t="shared" si="12"/>
        <v>0</v>
      </c>
      <c r="AE24" s="267">
        <f t="shared" si="13"/>
        <v>0</v>
      </c>
      <c r="AF24" s="246"/>
      <c r="AG24" s="262">
        <f t="shared" si="14"/>
        <v>0</v>
      </c>
      <c r="AH24" s="263">
        <f t="shared" si="15"/>
        <v>0</v>
      </c>
      <c r="AI24" s="264">
        <f t="shared" si="16"/>
        <v>0</v>
      </c>
      <c r="AJ24" s="265">
        <f t="shared" si="17"/>
        <v>0</v>
      </c>
      <c r="AK24" s="263">
        <f t="shared" si="18"/>
        <v>0</v>
      </c>
      <c r="AL24" s="266">
        <f t="shared" si="19"/>
        <v>0</v>
      </c>
      <c r="AM24" s="267">
        <f t="shared" si="20"/>
        <v>0</v>
      </c>
      <c r="AN24" s="246"/>
    </row>
    <row r="25" spans="2:40" ht="15" thickBot="1" x14ac:dyDescent="0.4">
      <c r="B25" s="230">
        <v>9</v>
      </c>
      <c r="C25" s="51"/>
      <c r="D25" s="51"/>
      <c r="E25" s="52"/>
      <c r="F25" s="53"/>
      <c r="G25" s="53"/>
      <c r="H25" s="53"/>
      <c r="N25" s="228"/>
      <c r="Q25" s="262">
        <f t="shared" si="0"/>
        <v>0</v>
      </c>
      <c r="R25" s="263">
        <f t="shared" si="1"/>
        <v>0</v>
      </c>
      <c r="S25" s="264">
        <f t="shared" si="2"/>
        <v>0</v>
      </c>
      <c r="T25" s="265">
        <f t="shared" si="3"/>
        <v>0</v>
      </c>
      <c r="U25" s="263">
        <f t="shared" si="4"/>
        <v>0</v>
      </c>
      <c r="V25" s="266">
        <f t="shared" si="5"/>
        <v>0</v>
      </c>
      <c r="W25" s="267">
        <f t="shared" si="6"/>
        <v>0</v>
      </c>
      <c r="X25" s="246"/>
      <c r="Y25" s="262">
        <f t="shared" si="7"/>
        <v>0</v>
      </c>
      <c r="Z25" s="263">
        <f t="shared" si="8"/>
        <v>0</v>
      </c>
      <c r="AA25" s="264">
        <f t="shared" si="9"/>
        <v>0</v>
      </c>
      <c r="AB25" s="265">
        <f t="shared" si="10"/>
        <v>0</v>
      </c>
      <c r="AC25" s="263">
        <f t="shared" si="11"/>
        <v>0</v>
      </c>
      <c r="AD25" s="266">
        <f t="shared" si="12"/>
        <v>0</v>
      </c>
      <c r="AE25" s="267">
        <f t="shared" si="13"/>
        <v>0</v>
      </c>
      <c r="AF25" s="246"/>
      <c r="AG25" s="262">
        <f t="shared" si="14"/>
        <v>0</v>
      </c>
      <c r="AH25" s="263">
        <f t="shared" si="15"/>
        <v>0</v>
      </c>
      <c r="AI25" s="264">
        <f t="shared" si="16"/>
        <v>0</v>
      </c>
      <c r="AJ25" s="265">
        <f t="shared" si="17"/>
        <v>0</v>
      </c>
      <c r="AK25" s="263">
        <f t="shared" si="18"/>
        <v>0</v>
      </c>
      <c r="AL25" s="266">
        <f t="shared" si="19"/>
        <v>0</v>
      </c>
      <c r="AM25" s="267">
        <f t="shared" si="20"/>
        <v>0</v>
      </c>
      <c r="AN25" s="246"/>
    </row>
    <row r="26" spans="2:40" ht="15" thickBot="1" x14ac:dyDescent="0.4">
      <c r="B26" s="230">
        <v>10</v>
      </c>
      <c r="C26" s="51"/>
      <c r="D26" s="51"/>
      <c r="E26" s="52"/>
      <c r="F26" s="53"/>
      <c r="G26" s="53"/>
      <c r="H26" s="53"/>
      <c r="N26" s="228"/>
      <c r="Q26" s="262">
        <f t="shared" si="0"/>
        <v>0</v>
      </c>
      <c r="R26" s="263">
        <f t="shared" si="1"/>
        <v>0</v>
      </c>
      <c r="S26" s="264">
        <f t="shared" si="2"/>
        <v>0</v>
      </c>
      <c r="T26" s="265">
        <f t="shared" si="3"/>
        <v>0</v>
      </c>
      <c r="U26" s="263">
        <f t="shared" si="4"/>
        <v>0</v>
      </c>
      <c r="V26" s="266">
        <f t="shared" si="5"/>
        <v>0</v>
      </c>
      <c r="W26" s="267">
        <f t="shared" si="6"/>
        <v>0</v>
      </c>
      <c r="X26" s="246"/>
      <c r="Y26" s="262">
        <f t="shared" si="7"/>
        <v>0</v>
      </c>
      <c r="Z26" s="263">
        <f t="shared" si="8"/>
        <v>0</v>
      </c>
      <c r="AA26" s="264">
        <f t="shared" si="9"/>
        <v>0</v>
      </c>
      <c r="AB26" s="265">
        <f t="shared" si="10"/>
        <v>0</v>
      </c>
      <c r="AC26" s="263">
        <f t="shared" si="11"/>
        <v>0</v>
      </c>
      <c r="AD26" s="266">
        <f t="shared" si="12"/>
        <v>0</v>
      </c>
      <c r="AE26" s="267">
        <f t="shared" si="13"/>
        <v>0</v>
      </c>
      <c r="AF26" s="246"/>
      <c r="AG26" s="262">
        <f t="shared" ref="AG26:AG36" si="21">U26</f>
        <v>0</v>
      </c>
      <c r="AH26" s="263">
        <f t="shared" si="15"/>
        <v>0</v>
      </c>
      <c r="AI26" s="264">
        <f t="shared" si="16"/>
        <v>0</v>
      </c>
      <c r="AJ26" s="265">
        <f t="shared" si="17"/>
        <v>0</v>
      </c>
      <c r="AK26" s="263">
        <f t="shared" si="18"/>
        <v>0</v>
      </c>
      <c r="AL26" s="266">
        <f t="shared" si="19"/>
        <v>0</v>
      </c>
      <c r="AM26" s="267">
        <f t="shared" si="20"/>
        <v>0</v>
      </c>
      <c r="AN26" s="246"/>
    </row>
    <row r="27" spans="2:40" ht="15" outlineLevel="1" thickBot="1" x14ac:dyDescent="0.4">
      <c r="B27" s="230">
        <v>11</v>
      </c>
      <c r="C27" s="51"/>
      <c r="D27" s="51"/>
      <c r="E27" s="52"/>
      <c r="F27" s="53"/>
      <c r="G27" s="53"/>
      <c r="H27" s="53"/>
      <c r="N27" s="228"/>
      <c r="Q27" s="262">
        <f t="shared" si="0"/>
        <v>0</v>
      </c>
      <c r="R27" s="263">
        <f t="shared" si="1"/>
        <v>0</v>
      </c>
      <c r="S27" s="264">
        <f t="shared" si="2"/>
        <v>0</v>
      </c>
      <c r="T27" s="265">
        <f t="shared" si="3"/>
        <v>0</v>
      </c>
      <c r="U27" s="263">
        <f t="shared" si="4"/>
        <v>0</v>
      </c>
      <c r="V27" s="266">
        <f t="shared" si="5"/>
        <v>0</v>
      </c>
      <c r="W27" s="267">
        <f t="shared" si="6"/>
        <v>0</v>
      </c>
      <c r="X27" s="246"/>
      <c r="Y27" s="262">
        <f t="shared" si="7"/>
        <v>0</v>
      </c>
      <c r="Z27" s="263">
        <f t="shared" si="8"/>
        <v>0</v>
      </c>
      <c r="AA27" s="264">
        <f t="shared" si="9"/>
        <v>0</v>
      </c>
      <c r="AB27" s="265">
        <f t="shared" si="10"/>
        <v>0</v>
      </c>
      <c r="AC27" s="263">
        <f t="shared" si="11"/>
        <v>0</v>
      </c>
      <c r="AD27" s="266">
        <f t="shared" si="12"/>
        <v>0</v>
      </c>
      <c r="AE27" s="267">
        <f t="shared" si="13"/>
        <v>0</v>
      </c>
      <c r="AF27" s="246"/>
      <c r="AG27" s="262">
        <f t="shared" si="21"/>
        <v>0</v>
      </c>
      <c r="AH27" s="263">
        <f t="shared" si="15"/>
        <v>0</v>
      </c>
      <c r="AI27" s="264">
        <f t="shared" si="16"/>
        <v>0</v>
      </c>
      <c r="AJ27" s="265">
        <f t="shared" si="17"/>
        <v>0</v>
      </c>
      <c r="AK27" s="263">
        <f t="shared" si="18"/>
        <v>0</v>
      </c>
      <c r="AL27" s="266">
        <f t="shared" si="19"/>
        <v>0</v>
      </c>
      <c r="AM27" s="267">
        <f t="shared" si="20"/>
        <v>0</v>
      </c>
      <c r="AN27" s="246"/>
    </row>
    <row r="28" spans="2:40" ht="15" outlineLevel="1" thickBot="1" x14ac:dyDescent="0.4">
      <c r="B28" s="230">
        <v>12</v>
      </c>
      <c r="C28" s="51"/>
      <c r="D28" s="51"/>
      <c r="E28" s="52"/>
      <c r="F28" s="53"/>
      <c r="G28" s="53"/>
      <c r="H28" s="53"/>
      <c r="N28" s="228"/>
      <c r="Q28" s="262">
        <f t="shared" si="0"/>
        <v>0</v>
      </c>
      <c r="R28" s="263">
        <f t="shared" si="1"/>
        <v>0</v>
      </c>
      <c r="S28" s="264">
        <f t="shared" si="2"/>
        <v>0</v>
      </c>
      <c r="T28" s="265">
        <f t="shared" si="3"/>
        <v>0</v>
      </c>
      <c r="U28" s="263">
        <f t="shared" si="4"/>
        <v>0</v>
      </c>
      <c r="V28" s="266">
        <f t="shared" si="5"/>
        <v>0</v>
      </c>
      <c r="W28" s="267">
        <f t="shared" si="6"/>
        <v>0</v>
      </c>
      <c r="X28" s="246"/>
      <c r="Y28" s="262">
        <f t="shared" si="7"/>
        <v>0</v>
      </c>
      <c r="Z28" s="263">
        <f t="shared" si="8"/>
        <v>0</v>
      </c>
      <c r="AA28" s="264">
        <f t="shared" si="9"/>
        <v>0</v>
      </c>
      <c r="AB28" s="265">
        <f t="shared" si="10"/>
        <v>0</v>
      </c>
      <c r="AC28" s="263">
        <f t="shared" si="11"/>
        <v>0</v>
      </c>
      <c r="AD28" s="266">
        <f t="shared" si="12"/>
        <v>0</v>
      </c>
      <c r="AE28" s="267">
        <f t="shared" si="13"/>
        <v>0</v>
      </c>
      <c r="AF28" s="246"/>
      <c r="AG28" s="262">
        <f t="shared" si="21"/>
        <v>0</v>
      </c>
      <c r="AH28" s="263">
        <f t="shared" si="15"/>
        <v>0</v>
      </c>
      <c r="AI28" s="264">
        <f t="shared" si="16"/>
        <v>0</v>
      </c>
      <c r="AJ28" s="265">
        <f t="shared" si="17"/>
        <v>0</v>
      </c>
      <c r="AK28" s="263">
        <f t="shared" si="18"/>
        <v>0</v>
      </c>
      <c r="AL28" s="266">
        <f t="shared" si="19"/>
        <v>0</v>
      </c>
      <c r="AM28" s="267">
        <f t="shared" si="20"/>
        <v>0</v>
      </c>
      <c r="AN28" s="246"/>
    </row>
    <row r="29" spans="2:40" ht="15" outlineLevel="1" thickBot="1" x14ac:dyDescent="0.4">
      <c r="B29" s="230">
        <v>13</v>
      </c>
      <c r="C29" s="51"/>
      <c r="D29" s="51"/>
      <c r="E29" s="52"/>
      <c r="F29" s="53"/>
      <c r="G29" s="53"/>
      <c r="H29" s="53"/>
      <c r="N29" s="228"/>
      <c r="Q29" s="262">
        <f t="shared" si="0"/>
        <v>0</v>
      </c>
      <c r="R29" s="263">
        <f t="shared" si="1"/>
        <v>0</v>
      </c>
      <c r="S29" s="264">
        <f t="shared" si="2"/>
        <v>0</v>
      </c>
      <c r="T29" s="265">
        <f t="shared" si="3"/>
        <v>0</v>
      </c>
      <c r="U29" s="263">
        <f t="shared" si="4"/>
        <v>0</v>
      </c>
      <c r="V29" s="266">
        <f t="shared" si="5"/>
        <v>0</v>
      </c>
      <c r="W29" s="267">
        <f t="shared" si="6"/>
        <v>0</v>
      </c>
      <c r="X29" s="246"/>
      <c r="Y29" s="262">
        <f t="shared" si="7"/>
        <v>0</v>
      </c>
      <c r="Z29" s="263">
        <f t="shared" si="8"/>
        <v>0</v>
      </c>
      <c r="AA29" s="264">
        <f t="shared" si="9"/>
        <v>0</v>
      </c>
      <c r="AB29" s="265">
        <f t="shared" si="10"/>
        <v>0</v>
      </c>
      <c r="AC29" s="263">
        <f t="shared" si="11"/>
        <v>0</v>
      </c>
      <c r="AD29" s="266">
        <f t="shared" si="12"/>
        <v>0</v>
      </c>
      <c r="AE29" s="267">
        <f t="shared" si="13"/>
        <v>0</v>
      </c>
      <c r="AF29" s="246"/>
      <c r="AG29" s="262">
        <f t="shared" si="21"/>
        <v>0</v>
      </c>
      <c r="AH29" s="263">
        <f t="shared" si="15"/>
        <v>0</v>
      </c>
      <c r="AI29" s="264">
        <f t="shared" si="16"/>
        <v>0</v>
      </c>
      <c r="AJ29" s="265">
        <f t="shared" si="17"/>
        <v>0</v>
      </c>
      <c r="AK29" s="263">
        <f t="shared" si="18"/>
        <v>0</v>
      </c>
      <c r="AL29" s="266">
        <f t="shared" si="19"/>
        <v>0</v>
      </c>
      <c r="AM29" s="267">
        <f t="shared" si="20"/>
        <v>0</v>
      </c>
      <c r="AN29" s="246"/>
    </row>
    <row r="30" spans="2:40" ht="15" outlineLevel="1" thickBot="1" x14ac:dyDescent="0.4">
      <c r="B30" s="230">
        <v>14</v>
      </c>
      <c r="C30" s="51"/>
      <c r="D30" s="51"/>
      <c r="E30" s="52"/>
      <c r="F30" s="53"/>
      <c r="G30" s="53"/>
      <c r="H30" s="53"/>
      <c r="N30" s="228"/>
      <c r="Q30" s="262">
        <f t="shared" si="0"/>
        <v>0</v>
      </c>
      <c r="R30" s="263">
        <f t="shared" si="1"/>
        <v>0</v>
      </c>
      <c r="S30" s="264">
        <f t="shared" si="2"/>
        <v>0</v>
      </c>
      <c r="T30" s="265">
        <f t="shared" si="3"/>
        <v>0</v>
      </c>
      <c r="U30" s="263">
        <f t="shared" si="4"/>
        <v>0</v>
      </c>
      <c r="V30" s="266">
        <f t="shared" si="5"/>
        <v>0</v>
      </c>
      <c r="W30" s="267">
        <f t="shared" si="6"/>
        <v>0</v>
      </c>
      <c r="X30" s="246"/>
      <c r="Y30" s="262">
        <f t="shared" si="7"/>
        <v>0</v>
      </c>
      <c r="Z30" s="263">
        <f t="shared" si="8"/>
        <v>0</v>
      </c>
      <c r="AA30" s="264">
        <f t="shared" si="9"/>
        <v>0</v>
      </c>
      <c r="AB30" s="265">
        <f t="shared" si="10"/>
        <v>0</v>
      </c>
      <c r="AC30" s="263">
        <f t="shared" si="11"/>
        <v>0</v>
      </c>
      <c r="AD30" s="266">
        <f t="shared" si="12"/>
        <v>0</v>
      </c>
      <c r="AE30" s="267">
        <f t="shared" si="13"/>
        <v>0</v>
      </c>
      <c r="AF30" s="246"/>
      <c r="AG30" s="262">
        <f t="shared" si="21"/>
        <v>0</v>
      </c>
      <c r="AH30" s="263">
        <f t="shared" si="15"/>
        <v>0</v>
      </c>
      <c r="AI30" s="264">
        <f t="shared" si="16"/>
        <v>0</v>
      </c>
      <c r="AJ30" s="265">
        <f t="shared" si="17"/>
        <v>0</v>
      </c>
      <c r="AK30" s="263">
        <f t="shared" si="18"/>
        <v>0</v>
      </c>
      <c r="AL30" s="266">
        <f t="shared" si="19"/>
        <v>0</v>
      </c>
      <c r="AM30" s="267">
        <f t="shared" si="20"/>
        <v>0</v>
      </c>
      <c r="AN30" s="246"/>
    </row>
    <row r="31" spans="2:40" ht="15" outlineLevel="1" thickBot="1" x14ac:dyDescent="0.4">
      <c r="B31" s="230">
        <v>15</v>
      </c>
      <c r="C31" s="51"/>
      <c r="D31" s="51"/>
      <c r="E31" s="52"/>
      <c r="F31" s="53"/>
      <c r="G31" s="53"/>
      <c r="H31" s="53"/>
      <c r="N31" s="228"/>
      <c r="Q31" s="262">
        <f t="shared" si="0"/>
        <v>0</v>
      </c>
      <c r="R31" s="263">
        <f t="shared" si="1"/>
        <v>0</v>
      </c>
      <c r="S31" s="264">
        <f t="shared" si="2"/>
        <v>0</v>
      </c>
      <c r="T31" s="265">
        <f t="shared" si="3"/>
        <v>0</v>
      </c>
      <c r="U31" s="263">
        <f t="shared" si="4"/>
        <v>0</v>
      </c>
      <c r="V31" s="266">
        <f t="shared" si="5"/>
        <v>0</v>
      </c>
      <c r="W31" s="267">
        <f t="shared" si="6"/>
        <v>0</v>
      </c>
      <c r="X31" s="246"/>
      <c r="Y31" s="262">
        <f t="shared" si="7"/>
        <v>0</v>
      </c>
      <c r="Z31" s="263">
        <f t="shared" si="8"/>
        <v>0</v>
      </c>
      <c r="AA31" s="264">
        <f t="shared" si="9"/>
        <v>0</v>
      </c>
      <c r="AB31" s="265">
        <f t="shared" si="10"/>
        <v>0</v>
      </c>
      <c r="AC31" s="263">
        <f t="shared" si="11"/>
        <v>0</v>
      </c>
      <c r="AD31" s="266">
        <f t="shared" si="12"/>
        <v>0</v>
      </c>
      <c r="AE31" s="267">
        <f t="shared" si="13"/>
        <v>0</v>
      </c>
      <c r="AF31" s="246"/>
      <c r="AG31" s="262">
        <f t="shared" si="21"/>
        <v>0</v>
      </c>
      <c r="AH31" s="263">
        <f t="shared" si="15"/>
        <v>0</v>
      </c>
      <c r="AI31" s="264">
        <f t="shared" si="16"/>
        <v>0</v>
      </c>
      <c r="AJ31" s="265">
        <f t="shared" si="17"/>
        <v>0</v>
      </c>
      <c r="AK31" s="263">
        <f t="shared" si="18"/>
        <v>0</v>
      </c>
      <c r="AL31" s="266">
        <f t="shared" si="19"/>
        <v>0</v>
      </c>
      <c r="AM31" s="267">
        <f t="shared" si="20"/>
        <v>0</v>
      </c>
      <c r="AN31" s="246"/>
    </row>
    <row r="32" spans="2:40" ht="15" outlineLevel="1" thickBot="1" x14ac:dyDescent="0.4">
      <c r="B32" s="230">
        <v>16</v>
      </c>
      <c r="C32" s="51"/>
      <c r="D32" s="51"/>
      <c r="E32" s="52"/>
      <c r="F32" s="53"/>
      <c r="G32" s="53"/>
      <c r="H32" s="53"/>
      <c r="N32" s="228"/>
      <c r="Q32" s="262">
        <f t="shared" si="0"/>
        <v>0</v>
      </c>
      <c r="R32" s="263">
        <f t="shared" si="1"/>
        <v>0</v>
      </c>
      <c r="S32" s="264">
        <f t="shared" si="2"/>
        <v>0</v>
      </c>
      <c r="T32" s="265">
        <f t="shared" si="3"/>
        <v>0</v>
      </c>
      <c r="U32" s="263">
        <f t="shared" si="4"/>
        <v>0</v>
      </c>
      <c r="V32" s="266">
        <f t="shared" si="5"/>
        <v>0</v>
      </c>
      <c r="W32" s="267">
        <f t="shared" si="6"/>
        <v>0</v>
      </c>
      <c r="X32" s="246"/>
      <c r="Y32" s="262">
        <f t="shared" si="7"/>
        <v>0</v>
      </c>
      <c r="Z32" s="263">
        <f t="shared" si="8"/>
        <v>0</v>
      </c>
      <c r="AA32" s="264">
        <f t="shared" si="9"/>
        <v>0</v>
      </c>
      <c r="AB32" s="265">
        <f t="shared" si="10"/>
        <v>0</v>
      </c>
      <c r="AC32" s="263">
        <f t="shared" si="11"/>
        <v>0</v>
      </c>
      <c r="AD32" s="266">
        <f t="shared" si="12"/>
        <v>0</v>
      </c>
      <c r="AE32" s="267">
        <f t="shared" si="13"/>
        <v>0</v>
      </c>
      <c r="AF32" s="246"/>
      <c r="AG32" s="262">
        <f t="shared" si="21"/>
        <v>0</v>
      </c>
      <c r="AH32" s="263">
        <f t="shared" si="15"/>
        <v>0</v>
      </c>
      <c r="AI32" s="264">
        <f t="shared" si="16"/>
        <v>0</v>
      </c>
      <c r="AJ32" s="265">
        <f t="shared" si="17"/>
        <v>0</v>
      </c>
      <c r="AK32" s="263">
        <f t="shared" si="18"/>
        <v>0</v>
      </c>
      <c r="AL32" s="266">
        <f t="shared" si="19"/>
        <v>0</v>
      </c>
      <c r="AM32" s="267">
        <f t="shared" si="20"/>
        <v>0</v>
      </c>
      <c r="AN32" s="246"/>
    </row>
    <row r="33" spans="2:40" ht="15" outlineLevel="1" thickBot="1" x14ac:dyDescent="0.4">
      <c r="B33" s="230">
        <v>17</v>
      </c>
      <c r="C33" s="51"/>
      <c r="D33" s="51"/>
      <c r="E33" s="52"/>
      <c r="F33" s="53"/>
      <c r="G33" s="53"/>
      <c r="H33" s="53"/>
      <c r="N33" s="228"/>
      <c r="Q33" s="262">
        <f t="shared" si="0"/>
        <v>0</v>
      </c>
      <c r="R33" s="263">
        <f t="shared" si="1"/>
        <v>0</v>
      </c>
      <c r="S33" s="264">
        <f t="shared" si="2"/>
        <v>0</v>
      </c>
      <c r="T33" s="265">
        <f t="shared" si="3"/>
        <v>0</v>
      </c>
      <c r="U33" s="263">
        <f t="shared" si="4"/>
        <v>0</v>
      </c>
      <c r="V33" s="266">
        <f t="shared" si="5"/>
        <v>0</v>
      </c>
      <c r="W33" s="267">
        <f t="shared" si="6"/>
        <v>0</v>
      </c>
      <c r="X33" s="246"/>
      <c r="Y33" s="262">
        <f t="shared" si="7"/>
        <v>0</v>
      </c>
      <c r="Z33" s="263">
        <f t="shared" si="8"/>
        <v>0</v>
      </c>
      <c r="AA33" s="264">
        <f t="shared" si="9"/>
        <v>0</v>
      </c>
      <c r="AB33" s="265">
        <f t="shared" si="10"/>
        <v>0</v>
      </c>
      <c r="AC33" s="263">
        <f t="shared" si="11"/>
        <v>0</v>
      </c>
      <c r="AD33" s="266">
        <f t="shared" si="12"/>
        <v>0</v>
      </c>
      <c r="AE33" s="267">
        <f t="shared" si="13"/>
        <v>0</v>
      </c>
      <c r="AF33" s="246"/>
      <c r="AG33" s="262">
        <f t="shared" si="21"/>
        <v>0</v>
      </c>
      <c r="AH33" s="263">
        <f t="shared" si="15"/>
        <v>0</v>
      </c>
      <c r="AI33" s="264">
        <f t="shared" si="16"/>
        <v>0</v>
      </c>
      <c r="AJ33" s="265">
        <f t="shared" si="17"/>
        <v>0</v>
      </c>
      <c r="AK33" s="263">
        <f t="shared" si="18"/>
        <v>0</v>
      </c>
      <c r="AL33" s="266">
        <f t="shared" si="19"/>
        <v>0</v>
      </c>
      <c r="AM33" s="267">
        <f t="shared" si="20"/>
        <v>0</v>
      </c>
      <c r="AN33" s="246"/>
    </row>
    <row r="34" spans="2:40" ht="15" outlineLevel="1" thickBot="1" x14ac:dyDescent="0.4">
      <c r="B34" s="230">
        <v>18</v>
      </c>
      <c r="C34" s="51"/>
      <c r="D34" s="51"/>
      <c r="E34" s="52"/>
      <c r="F34" s="53"/>
      <c r="G34" s="53"/>
      <c r="H34" s="53"/>
      <c r="N34" s="228"/>
      <c r="Q34" s="262">
        <f t="shared" si="0"/>
        <v>0</v>
      </c>
      <c r="R34" s="263">
        <f t="shared" si="1"/>
        <v>0</v>
      </c>
      <c r="S34" s="264">
        <f t="shared" si="2"/>
        <v>0</v>
      </c>
      <c r="T34" s="265">
        <f t="shared" si="3"/>
        <v>0</v>
      </c>
      <c r="U34" s="263">
        <f t="shared" si="4"/>
        <v>0</v>
      </c>
      <c r="V34" s="266">
        <f t="shared" si="5"/>
        <v>0</v>
      </c>
      <c r="W34" s="267">
        <f t="shared" si="6"/>
        <v>0</v>
      </c>
      <c r="X34" s="246"/>
      <c r="Y34" s="262">
        <f t="shared" si="7"/>
        <v>0</v>
      </c>
      <c r="Z34" s="263">
        <f t="shared" si="8"/>
        <v>0</v>
      </c>
      <c r="AA34" s="264">
        <f t="shared" si="9"/>
        <v>0</v>
      </c>
      <c r="AB34" s="265">
        <f t="shared" si="10"/>
        <v>0</v>
      </c>
      <c r="AC34" s="263">
        <f t="shared" si="11"/>
        <v>0</v>
      </c>
      <c r="AD34" s="266">
        <f t="shared" si="12"/>
        <v>0</v>
      </c>
      <c r="AE34" s="267">
        <f t="shared" si="13"/>
        <v>0</v>
      </c>
      <c r="AF34" s="246"/>
      <c r="AG34" s="262">
        <f t="shared" si="21"/>
        <v>0</v>
      </c>
      <c r="AH34" s="263">
        <f t="shared" si="15"/>
        <v>0</v>
      </c>
      <c r="AI34" s="264">
        <f t="shared" si="16"/>
        <v>0</v>
      </c>
      <c r="AJ34" s="265">
        <f t="shared" si="17"/>
        <v>0</v>
      </c>
      <c r="AK34" s="263">
        <f t="shared" si="18"/>
        <v>0</v>
      </c>
      <c r="AL34" s="266">
        <f t="shared" si="19"/>
        <v>0</v>
      </c>
      <c r="AM34" s="267">
        <f t="shared" si="20"/>
        <v>0</v>
      </c>
      <c r="AN34" s="246"/>
    </row>
    <row r="35" spans="2:40" ht="15" outlineLevel="1" thickBot="1" x14ac:dyDescent="0.4">
      <c r="B35" s="230">
        <v>19</v>
      </c>
      <c r="C35" s="51"/>
      <c r="D35" s="51"/>
      <c r="E35" s="52"/>
      <c r="F35" s="53"/>
      <c r="G35" s="53"/>
      <c r="H35" s="53"/>
      <c r="N35" s="228"/>
      <c r="Q35" s="262">
        <f t="shared" si="0"/>
        <v>0</v>
      </c>
      <c r="R35" s="263">
        <f t="shared" si="1"/>
        <v>0</v>
      </c>
      <c r="S35" s="264">
        <f t="shared" si="2"/>
        <v>0</v>
      </c>
      <c r="T35" s="265">
        <f t="shared" si="3"/>
        <v>0</v>
      </c>
      <c r="U35" s="263">
        <f t="shared" si="4"/>
        <v>0</v>
      </c>
      <c r="V35" s="266">
        <f t="shared" si="5"/>
        <v>0</v>
      </c>
      <c r="W35" s="267">
        <f t="shared" si="6"/>
        <v>0</v>
      </c>
      <c r="X35" s="246"/>
      <c r="Y35" s="262">
        <f t="shared" si="7"/>
        <v>0</v>
      </c>
      <c r="Z35" s="263">
        <f t="shared" si="8"/>
        <v>0</v>
      </c>
      <c r="AA35" s="264">
        <f t="shared" si="9"/>
        <v>0</v>
      </c>
      <c r="AB35" s="265">
        <f t="shared" si="10"/>
        <v>0</v>
      </c>
      <c r="AC35" s="263">
        <f t="shared" si="11"/>
        <v>0</v>
      </c>
      <c r="AD35" s="266">
        <f t="shared" si="12"/>
        <v>0</v>
      </c>
      <c r="AE35" s="267">
        <f t="shared" si="13"/>
        <v>0</v>
      </c>
      <c r="AF35" s="246"/>
      <c r="AG35" s="262">
        <f t="shared" si="21"/>
        <v>0</v>
      </c>
      <c r="AH35" s="263">
        <f t="shared" si="15"/>
        <v>0</v>
      </c>
      <c r="AI35" s="264">
        <f t="shared" si="16"/>
        <v>0</v>
      </c>
      <c r="AJ35" s="265">
        <f t="shared" si="17"/>
        <v>0</v>
      </c>
      <c r="AK35" s="263">
        <f t="shared" si="18"/>
        <v>0</v>
      </c>
      <c r="AL35" s="266">
        <f t="shared" si="19"/>
        <v>0</v>
      </c>
      <c r="AM35" s="267">
        <f t="shared" si="20"/>
        <v>0</v>
      </c>
      <c r="AN35" s="246"/>
    </row>
    <row r="36" spans="2:40" ht="15" outlineLevel="1" thickBot="1" x14ac:dyDescent="0.4">
      <c r="B36" s="230">
        <v>20</v>
      </c>
      <c r="C36" s="51"/>
      <c r="D36" s="51"/>
      <c r="E36" s="52"/>
      <c r="F36" s="53"/>
      <c r="G36" s="53"/>
      <c r="H36" s="53"/>
      <c r="N36" s="228"/>
      <c r="Q36" s="262">
        <f t="shared" si="0"/>
        <v>0</v>
      </c>
      <c r="R36" s="263">
        <f t="shared" si="1"/>
        <v>0</v>
      </c>
      <c r="S36" s="264">
        <f t="shared" si="2"/>
        <v>0</v>
      </c>
      <c r="T36" s="265">
        <f t="shared" si="3"/>
        <v>0</v>
      </c>
      <c r="U36" s="263">
        <f t="shared" si="4"/>
        <v>0</v>
      </c>
      <c r="V36" s="266">
        <f t="shared" si="5"/>
        <v>0</v>
      </c>
      <c r="W36" s="267">
        <f t="shared" si="6"/>
        <v>0</v>
      </c>
      <c r="X36" s="246"/>
      <c r="Y36" s="262">
        <f t="shared" si="7"/>
        <v>0</v>
      </c>
      <c r="Z36" s="263">
        <f t="shared" si="8"/>
        <v>0</v>
      </c>
      <c r="AA36" s="264">
        <f t="shared" si="9"/>
        <v>0</v>
      </c>
      <c r="AB36" s="265">
        <f t="shared" si="10"/>
        <v>0</v>
      </c>
      <c r="AC36" s="263">
        <f t="shared" si="11"/>
        <v>0</v>
      </c>
      <c r="AD36" s="266">
        <f t="shared" si="12"/>
        <v>0</v>
      </c>
      <c r="AE36" s="267">
        <f t="shared" si="13"/>
        <v>0</v>
      </c>
      <c r="AF36" s="246"/>
      <c r="AG36" s="262">
        <f t="shared" si="21"/>
        <v>0</v>
      </c>
      <c r="AH36" s="263">
        <f t="shared" si="15"/>
        <v>0</v>
      </c>
      <c r="AI36" s="264">
        <f t="shared" si="16"/>
        <v>0</v>
      </c>
      <c r="AJ36" s="265">
        <f t="shared" si="17"/>
        <v>0</v>
      </c>
      <c r="AK36" s="263">
        <f t="shared" si="18"/>
        <v>0</v>
      </c>
      <c r="AL36" s="266">
        <f t="shared" si="19"/>
        <v>0</v>
      </c>
      <c r="AM36" s="267">
        <f t="shared" si="20"/>
        <v>0</v>
      </c>
      <c r="AN36" s="246"/>
    </row>
    <row r="37" spans="2:40" x14ac:dyDescent="0.35">
      <c r="N37" s="228"/>
      <c r="S37" s="230"/>
      <c r="T37" s="263"/>
      <c r="V37" s="268"/>
      <c r="W37" s="228"/>
      <c r="X37" s="246"/>
      <c r="AA37" s="230"/>
      <c r="AB37" s="263"/>
      <c r="AD37" s="268"/>
      <c r="AF37" s="246"/>
      <c r="AI37" s="230"/>
      <c r="AJ37" s="263"/>
      <c r="AL37" s="268"/>
      <c r="AN37" s="246"/>
    </row>
    <row r="38" spans="2:40" ht="15" thickBot="1" x14ac:dyDescent="0.4">
      <c r="D38" s="269" t="s">
        <v>73</v>
      </c>
      <c r="E38" s="269"/>
      <c r="F38" s="270">
        <f>SUM(F17:F37)</f>
        <v>0</v>
      </c>
      <c r="G38" s="270">
        <f>SUM(G17:G37)</f>
        <v>0</v>
      </c>
      <c r="H38" s="270">
        <f>SUM(H17:H37)</f>
        <v>0</v>
      </c>
      <c r="N38" s="228"/>
      <c r="Q38" s="269" t="e">
        <f>#REF!&amp;" " &amp; "Total:"</f>
        <v>#REF!</v>
      </c>
      <c r="R38" s="269"/>
      <c r="S38" s="271">
        <f>SUM(S17:S37)</f>
        <v>0</v>
      </c>
      <c r="T38" s="272"/>
      <c r="U38" s="273">
        <f>SUM(U17:U37)</f>
        <v>0</v>
      </c>
      <c r="V38" s="274">
        <f>SUM(V17:V37)</f>
        <v>0</v>
      </c>
      <c r="W38" s="273">
        <f>SUM(W17:W37)</f>
        <v>0</v>
      </c>
      <c r="X38" s="246"/>
      <c r="Y38" s="269" t="e">
        <f>#REF!&amp;" " &amp; "Total:"</f>
        <v>#REF!</v>
      </c>
      <c r="Z38" s="269"/>
      <c r="AA38" s="271">
        <f>SUM(AA17:AA37)</f>
        <v>0</v>
      </c>
      <c r="AB38" s="272"/>
      <c r="AC38" s="273">
        <f>SUM(AC17:AC37)</f>
        <v>0</v>
      </c>
      <c r="AD38" s="274">
        <f>SUM(AD17:AD37)</f>
        <v>0</v>
      </c>
      <c r="AE38" s="273">
        <f>SUM(AE17:AE37)</f>
        <v>0</v>
      </c>
      <c r="AF38" s="246"/>
      <c r="AG38" s="269" t="e">
        <f>#REF!&amp;" " &amp; "Total:"</f>
        <v>#REF!</v>
      </c>
      <c r="AH38" s="269"/>
      <c r="AI38" s="271">
        <f>SUM(AI17:AI37)</f>
        <v>0</v>
      </c>
      <c r="AJ38" s="272"/>
      <c r="AK38" s="273">
        <f>SUM(AK17:AK37)</f>
        <v>0</v>
      </c>
      <c r="AL38" s="274">
        <f>SUM(AL17:AL37)</f>
        <v>0</v>
      </c>
      <c r="AM38" s="273">
        <f>SUM(AM17:AM37)</f>
        <v>0</v>
      </c>
      <c r="AN38" s="246"/>
    </row>
    <row r="39" spans="2:40" ht="15" thickBot="1" x14ac:dyDescent="0.4">
      <c r="D39" s="232"/>
      <c r="E39" s="232"/>
      <c r="F39" s="275"/>
      <c r="G39" s="275"/>
      <c r="H39" s="275"/>
      <c r="N39" s="228"/>
      <c r="Q39" s="232"/>
      <c r="R39" s="232"/>
      <c r="S39" s="276"/>
      <c r="T39" s="277"/>
      <c r="U39" s="278"/>
      <c r="V39"/>
      <c r="W39"/>
      <c r="X39"/>
      <c r="Y39"/>
    </row>
    <row r="40" spans="2:40" ht="15" thickBot="1" x14ac:dyDescent="0.4">
      <c r="F40" s="448" t="s">
        <v>94</v>
      </c>
      <c r="G40" s="449"/>
      <c r="H40" s="449"/>
      <c r="I40" s="449"/>
      <c r="K40"/>
      <c r="Q40" s="230"/>
      <c r="R40" s="267"/>
      <c r="U40" s="231"/>
      <c r="V40" s="230"/>
      <c r="W40" s="228"/>
    </row>
    <row r="41" spans="2:40" ht="37.5" customHeight="1" x14ac:dyDescent="0.35">
      <c r="B41" s="279" t="s">
        <v>95</v>
      </c>
      <c r="F41" s="240" t="s">
        <v>3</v>
      </c>
      <c r="G41" s="240" t="s">
        <v>4</v>
      </c>
      <c r="H41" s="240" t="s">
        <v>5</v>
      </c>
      <c r="I41" s="280" t="s">
        <v>73</v>
      </c>
      <c r="K41"/>
      <c r="N41" s="267"/>
      <c r="V41" s="267"/>
      <c r="W41" s="228"/>
      <c r="X41" s="267"/>
    </row>
    <row r="42" spans="2:40" x14ac:dyDescent="0.35">
      <c r="B42" s="301" t="s">
        <v>96</v>
      </c>
      <c r="C42" s="281" t="s">
        <v>97</v>
      </c>
      <c r="D42" s="282" t="s">
        <v>98</v>
      </c>
      <c r="E42" s="282"/>
      <c r="F42" s="267">
        <f>U38</f>
        <v>0</v>
      </c>
      <c r="G42" s="267">
        <f>AC38</f>
        <v>0</v>
      </c>
      <c r="H42" s="267">
        <f>AK38</f>
        <v>0</v>
      </c>
      <c r="I42" s="267">
        <f>SUM(F42:H42)</f>
        <v>0</v>
      </c>
      <c r="K42"/>
      <c r="N42" s="228"/>
      <c r="O42" s="283"/>
      <c r="W42" s="228"/>
    </row>
    <row r="43" spans="2:40" x14ac:dyDescent="0.35">
      <c r="B43" s="301" t="s">
        <v>96</v>
      </c>
      <c r="C43" s="284"/>
      <c r="D43" s="282" t="s">
        <v>24</v>
      </c>
      <c r="E43" s="282"/>
      <c r="F43" s="267">
        <f>V38</f>
        <v>0</v>
      </c>
      <c r="G43" s="267">
        <f>AD38</f>
        <v>0</v>
      </c>
      <c r="H43" s="267">
        <f>AL38</f>
        <v>0</v>
      </c>
      <c r="I43" s="267">
        <f>SUM(F43:H43)</f>
        <v>0</v>
      </c>
      <c r="K43"/>
      <c r="N43" s="228"/>
      <c r="W43" s="228"/>
    </row>
    <row r="44" spans="2:40" x14ac:dyDescent="0.35">
      <c r="B44" s="301"/>
      <c r="C44" s="285" t="s">
        <v>25</v>
      </c>
      <c r="D44" s="285"/>
      <c r="E44" s="285"/>
      <c r="F44" s="286">
        <f>SUM(F42:F43)</f>
        <v>0</v>
      </c>
      <c r="G44" s="286">
        <f>SUM(G42:G43)</f>
        <v>0</v>
      </c>
      <c r="H44" s="286">
        <f t="shared" ref="H44" si="22">SUM(H42:H43)</f>
        <v>0</v>
      </c>
      <c r="I44" s="286">
        <f>SUM(I42:I43)</f>
        <v>0</v>
      </c>
      <c r="K44"/>
      <c r="N44" s="228"/>
      <c r="W44" s="228"/>
    </row>
    <row r="45" spans="2:40" x14ac:dyDescent="0.35">
      <c r="B45" s="301"/>
      <c r="I45" s="262"/>
      <c r="K45"/>
      <c r="N45" s="228"/>
      <c r="W45" s="228"/>
    </row>
    <row r="46" spans="2:40" x14ac:dyDescent="0.35">
      <c r="B46" s="302"/>
      <c r="C46" s="232" t="s">
        <v>99</v>
      </c>
      <c r="I46"/>
      <c r="K46"/>
      <c r="N46" s="228"/>
      <c r="W46" s="228"/>
    </row>
    <row r="47" spans="2:40" x14ac:dyDescent="0.35">
      <c r="B47" s="301" t="s">
        <v>96</v>
      </c>
      <c r="C47" s="281" t="s">
        <v>100</v>
      </c>
      <c r="D47" s="282" t="s">
        <v>101</v>
      </c>
      <c r="E47" s="282"/>
      <c r="F47" s="50">
        <v>0</v>
      </c>
      <c r="G47" s="50">
        <v>0</v>
      </c>
      <c r="H47" s="50">
        <v>0</v>
      </c>
      <c r="I47" s="287">
        <f>SUM(F47:H47)</f>
        <v>0</v>
      </c>
      <c r="K47"/>
      <c r="N47" s="228"/>
      <c r="W47" s="228"/>
    </row>
    <row r="48" spans="2:40" x14ac:dyDescent="0.35">
      <c r="B48" s="301" t="s">
        <v>96</v>
      </c>
      <c r="C48" s="284"/>
      <c r="D48" s="282" t="s">
        <v>102</v>
      </c>
      <c r="E48" s="282"/>
      <c r="F48" s="50"/>
      <c r="G48" s="50"/>
      <c r="H48" s="50"/>
      <c r="I48" s="287">
        <f t="shared" ref="I48:I55" si="23">SUM(F48:H48)</f>
        <v>0</v>
      </c>
      <c r="K48"/>
      <c r="N48" s="228"/>
      <c r="W48" s="228"/>
    </row>
    <row r="49" spans="2:23" x14ac:dyDescent="0.35">
      <c r="B49" s="301" t="s">
        <v>96</v>
      </c>
      <c r="C49" s="284"/>
      <c r="D49" s="282" t="s">
        <v>103</v>
      </c>
      <c r="E49" s="282"/>
      <c r="F49" s="50">
        <v>0</v>
      </c>
      <c r="G49" s="50">
        <v>0</v>
      </c>
      <c r="H49" s="50">
        <v>0</v>
      </c>
      <c r="I49" s="287">
        <f t="shared" si="23"/>
        <v>0</v>
      </c>
      <c r="K49"/>
      <c r="N49" s="228"/>
      <c r="W49" s="228"/>
    </row>
    <row r="50" spans="2:23" x14ac:dyDescent="0.35">
      <c r="B50" s="301" t="s">
        <v>96</v>
      </c>
      <c r="C50" s="284"/>
      <c r="D50" s="282" t="s">
        <v>104</v>
      </c>
      <c r="E50" s="282"/>
      <c r="F50" s="50">
        <v>0</v>
      </c>
      <c r="G50" s="50">
        <v>0</v>
      </c>
      <c r="H50" s="50">
        <v>0</v>
      </c>
      <c r="I50" s="287">
        <f t="shared" si="23"/>
        <v>0</v>
      </c>
      <c r="K50"/>
      <c r="N50" s="228"/>
      <c r="W50" s="228"/>
    </row>
    <row r="51" spans="2:23" x14ac:dyDescent="0.35">
      <c r="B51" s="301" t="s">
        <v>96</v>
      </c>
      <c r="C51" s="284"/>
      <c r="D51" s="282" t="s">
        <v>105</v>
      </c>
      <c r="E51" s="282"/>
      <c r="F51" s="50">
        <v>0</v>
      </c>
      <c r="G51" s="50">
        <v>0</v>
      </c>
      <c r="H51" s="50">
        <v>0</v>
      </c>
      <c r="I51" s="287">
        <f t="shared" si="23"/>
        <v>0</v>
      </c>
      <c r="K51"/>
      <c r="N51" s="228"/>
      <c r="W51" s="228"/>
    </row>
    <row r="52" spans="2:23" x14ac:dyDescent="0.35">
      <c r="B52" s="301" t="s">
        <v>96</v>
      </c>
      <c r="D52" s="65" t="s">
        <v>106</v>
      </c>
      <c r="E52" s="282"/>
      <c r="F52" s="50">
        <v>0</v>
      </c>
      <c r="G52" s="50">
        <v>0</v>
      </c>
      <c r="H52" s="50">
        <v>0</v>
      </c>
      <c r="I52" s="287">
        <f t="shared" si="23"/>
        <v>0</v>
      </c>
      <c r="K52"/>
      <c r="N52" s="228"/>
      <c r="W52" s="228"/>
    </row>
    <row r="53" spans="2:23" ht="15" thickBot="1" x14ac:dyDescent="0.4">
      <c r="B53" s="301"/>
      <c r="C53" s="288"/>
      <c r="D53" s="289" t="str">
        <f>"Total"&amp;" " &amp; C47</f>
        <v>Total Contractor Services:</v>
      </c>
      <c r="E53" s="289"/>
      <c r="F53" s="290">
        <f>SUM(F47:F52)</f>
        <v>0</v>
      </c>
      <c r="G53" s="290">
        <f t="shared" ref="G53:H53" si="24">SUM(G47:G52)</f>
        <v>0</v>
      </c>
      <c r="H53" s="290">
        <f t="shared" si="24"/>
        <v>0</v>
      </c>
      <c r="I53" s="290">
        <f>SUM(F53:H53)</f>
        <v>0</v>
      </c>
      <c r="K53"/>
      <c r="N53" s="228"/>
      <c r="W53" s="228"/>
    </row>
    <row r="54" spans="2:23" ht="15" thickTop="1" x14ac:dyDescent="0.35">
      <c r="B54" s="301" t="s">
        <v>96</v>
      </c>
      <c r="C54" s="281" t="s">
        <v>107</v>
      </c>
      <c r="D54" s="282" t="s">
        <v>108</v>
      </c>
      <c r="E54" s="282"/>
      <c r="F54" s="50"/>
      <c r="G54" s="50"/>
      <c r="H54" s="50"/>
      <c r="I54" s="287">
        <f t="shared" si="23"/>
        <v>0</v>
      </c>
      <c r="K54"/>
      <c r="N54" s="228"/>
      <c r="W54" s="228"/>
    </row>
    <row r="55" spans="2:23" x14ac:dyDescent="0.35">
      <c r="B55" s="301" t="s">
        <v>96</v>
      </c>
      <c r="D55" s="282" t="s">
        <v>109</v>
      </c>
      <c r="E55" s="282"/>
      <c r="F55" s="50">
        <v>0</v>
      </c>
      <c r="G55" s="50">
        <v>0</v>
      </c>
      <c r="H55" s="50">
        <v>0</v>
      </c>
      <c r="I55" s="287">
        <f t="shared" si="23"/>
        <v>0</v>
      </c>
      <c r="K55"/>
      <c r="N55" s="228"/>
      <c r="W55" s="228"/>
    </row>
    <row r="56" spans="2:23" ht="15" thickBot="1" x14ac:dyDescent="0.4">
      <c r="B56" s="301"/>
      <c r="D56" s="289" t="str">
        <f>"Total"&amp;" " &amp; C54</f>
        <v>Total Patient Expense:</v>
      </c>
      <c r="E56" s="289"/>
      <c r="F56" s="290">
        <f>SUM(F54:F55)</f>
        <v>0</v>
      </c>
      <c r="G56" s="290">
        <f>SUM(G54:G55)</f>
        <v>0</v>
      </c>
      <c r="H56" s="290">
        <f>SUM(H54:H55)</f>
        <v>0</v>
      </c>
      <c r="I56" s="290">
        <f>SUM(F56:H56)</f>
        <v>0</v>
      </c>
      <c r="K56"/>
      <c r="N56" s="228"/>
      <c r="W56" s="228"/>
    </row>
    <row r="57" spans="2:23" ht="15" thickTop="1" x14ac:dyDescent="0.35">
      <c r="B57" s="301" t="s">
        <v>96</v>
      </c>
      <c r="C57" s="281" t="s">
        <v>110</v>
      </c>
      <c r="D57" s="282" t="s">
        <v>111</v>
      </c>
      <c r="E57" s="282"/>
      <c r="F57" s="50"/>
      <c r="G57" s="50">
        <v>0</v>
      </c>
      <c r="H57" s="50">
        <v>0</v>
      </c>
      <c r="I57" s="287">
        <f t="shared" ref="I57:I59" si="25">SUM(F57:H57)</f>
        <v>0</v>
      </c>
      <c r="K57"/>
      <c r="N57" s="228"/>
      <c r="W57" s="228"/>
    </row>
    <row r="58" spans="2:23" x14ac:dyDescent="0.35">
      <c r="B58" s="301" t="s">
        <v>96</v>
      </c>
      <c r="C58" s="284"/>
      <c r="D58" s="282" t="s">
        <v>112</v>
      </c>
      <c r="E58" s="282"/>
      <c r="F58" s="50">
        <v>0</v>
      </c>
      <c r="G58" s="50">
        <v>0</v>
      </c>
      <c r="H58" s="50">
        <v>0</v>
      </c>
      <c r="I58" s="287">
        <f t="shared" si="25"/>
        <v>0</v>
      </c>
      <c r="K58"/>
      <c r="N58" s="228"/>
      <c r="W58" s="228"/>
    </row>
    <row r="59" spans="2:23" x14ac:dyDescent="0.35">
      <c r="B59" s="301" t="s">
        <v>96</v>
      </c>
      <c r="C59" s="284"/>
      <c r="D59" s="282" t="s">
        <v>113</v>
      </c>
      <c r="E59" s="282"/>
      <c r="F59" s="50">
        <v>0</v>
      </c>
      <c r="G59" s="50">
        <v>0</v>
      </c>
      <c r="H59" s="50">
        <v>0</v>
      </c>
      <c r="I59" s="287">
        <f t="shared" si="25"/>
        <v>0</v>
      </c>
      <c r="K59"/>
      <c r="N59" s="228"/>
      <c r="W59" s="228"/>
    </row>
    <row r="60" spans="2:23" ht="15" thickBot="1" x14ac:dyDescent="0.4">
      <c r="B60" s="301"/>
      <c r="C60" s="284"/>
      <c r="D60" s="289" t="str">
        <f>"Total"&amp;" " &amp; C57</f>
        <v>Total Staff Development:</v>
      </c>
      <c r="E60" s="289"/>
      <c r="F60" s="290">
        <f>SUM(F57:F59)</f>
        <v>0</v>
      </c>
      <c r="G60" s="290">
        <f t="shared" ref="G60:H60" si="26">SUM(G57:G59)</f>
        <v>0</v>
      </c>
      <c r="H60" s="290">
        <f t="shared" si="26"/>
        <v>0</v>
      </c>
      <c r="I60" s="290">
        <f>SUM(F60:H60)</f>
        <v>0</v>
      </c>
      <c r="K60"/>
      <c r="N60" s="228"/>
      <c r="W60" s="228"/>
    </row>
    <row r="61" spans="2:23" ht="15" thickTop="1" x14ac:dyDescent="0.35">
      <c r="B61" s="301" t="s">
        <v>96</v>
      </c>
      <c r="C61" s="281" t="s">
        <v>114</v>
      </c>
      <c r="D61" s="282" t="s">
        <v>115</v>
      </c>
      <c r="E61" s="282"/>
      <c r="F61" s="50">
        <v>0</v>
      </c>
      <c r="G61" s="50">
        <v>0</v>
      </c>
      <c r="H61" s="50">
        <v>0</v>
      </c>
      <c r="I61" s="287">
        <f t="shared" ref="I61:I64" si="27">SUM(F61:H61)</f>
        <v>0</v>
      </c>
      <c r="K61"/>
      <c r="N61" s="228"/>
      <c r="W61" s="228"/>
    </row>
    <row r="62" spans="2:23" x14ac:dyDescent="0.35">
      <c r="B62" s="301" t="s">
        <v>96</v>
      </c>
      <c r="D62" s="282" t="s">
        <v>116</v>
      </c>
      <c r="E62" s="282"/>
      <c r="F62" s="50"/>
      <c r="G62" s="50"/>
      <c r="H62" s="50"/>
      <c r="I62" s="287">
        <f t="shared" si="27"/>
        <v>0</v>
      </c>
      <c r="K62"/>
      <c r="N62" s="228"/>
      <c r="W62" s="228"/>
    </row>
    <row r="63" spans="2:23" x14ac:dyDescent="0.35">
      <c r="B63" s="301" t="s">
        <v>96</v>
      </c>
      <c r="D63" s="282" t="s">
        <v>117</v>
      </c>
      <c r="E63" s="282"/>
      <c r="F63" s="50">
        <v>0</v>
      </c>
      <c r="G63" s="50">
        <v>0</v>
      </c>
      <c r="H63" s="50">
        <v>0</v>
      </c>
      <c r="I63" s="287">
        <f t="shared" si="27"/>
        <v>0</v>
      </c>
      <c r="K63"/>
      <c r="N63" s="228"/>
      <c r="W63" s="228"/>
    </row>
    <row r="64" spans="2:23" x14ac:dyDescent="0.35">
      <c r="B64" s="301" t="s">
        <v>96</v>
      </c>
      <c r="D64" s="282" t="s">
        <v>118</v>
      </c>
      <c r="E64" s="282"/>
      <c r="F64" s="50">
        <v>0</v>
      </c>
      <c r="G64" s="50">
        <v>0</v>
      </c>
      <c r="H64" s="50">
        <v>0</v>
      </c>
      <c r="I64" s="287">
        <f t="shared" si="27"/>
        <v>0</v>
      </c>
      <c r="K64"/>
      <c r="N64" s="228"/>
      <c r="W64" s="228"/>
    </row>
    <row r="65" spans="2:23" ht="15" thickBot="1" x14ac:dyDescent="0.4">
      <c r="B65" s="302"/>
      <c r="D65" s="289" t="str">
        <f>"Total"&amp;" " &amp; C61</f>
        <v>Total Travel</v>
      </c>
      <c r="E65" s="289"/>
      <c r="F65" s="290">
        <f>SUM(F61:F64)</f>
        <v>0</v>
      </c>
      <c r="G65" s="290">
        <f t="shared" ref="G65:H65" si="28">SUM(G61:G64)</f>
        <v>0</v>
      </c>
      <c r="H65" s="290">
        <f t="shared" si="28"/>
        <v>0</v>
      </c>
      <c r="I65" s="290">
        <f>SUM(F65:H65)</f>
        <v>0</v>
      </c>
      <c r="K65"/>
      <c r="N65" s="228"/>
      <c r="W65" s="228"/>
    </row>
    <row r="66" spans="2:23" ht="15" thickTop="1" x14ac:dyDescent="0.35">
      <c r="B66" s="301" t="s">
        <v>96</v>
      </c>
      <c r="C66" s="281" t="s">
        <v>119</v>
      </c>
      <c r="D66" s="282" t="s">
        <v>120</v>
      </c>
      <c r="E66" s="282"/>
      <c r="F66" s="50">
        <v>0</v>
      </c>
      <c r="G66" s="50">
        <v>0</v>
      </c>
      <c r="H66" s="50">
        <v>0</v>
      </c>
      <c r="I66" s="287">
        <f t="shared" ref="I66:I68" si="29">SUM(F66:H66)</f>
        <v>0</v>
      </c>
      <c r="K66"/>
      <c r="N66" s="228"/>
      <c r="W66" s="228"/>
    </row>
    <row r="67" spans="2:23" x14ac:dyDescent="0.35">
      <c r="B67" s="301" t="s">
        <v>96</v>
      </c>
      <c r="C67" s="284"/>
      <c r="D67" s="282" t="s">
        <v>121</v>
      </c>
      <c r="E67" s="282"/>
      <c r="F67" s="50">
        <v>0</v>
      </c>
      <c r="G67" s="50">
        <v>0</v>
      </c>
      <c r="H67" s="50">
        <v>0</v>
      </c>
      <c r="I67" s="287">
        <f t="shared" si="29"/>
        <v>0</v>
      </c>
      <c r="K67"/>
      <c r="N67" s="228"/>
      <c r="W67" s="228"/>
    </row>
    <row r="68" spans="2:23" x14ac:dyDescent="0.35">
      <c r="B68" s="301" t="s">
        <v>96</v>
      </c>
      <c r="C68" s="288"/>
      <c r="D68" s="282" t="s">
        <v>122</v>
      </c>
      <c r="E68" s="282"/>
      <c r="F68" s="50">
        <v>0</v>
      </c>
      <c r="G68" s="50">
        <v>0</v>
      </c>
      <c r="H68" s="50">
        <v>0</v>
      </c>
      <c r="I68" s="287">
        <f t="shared" si="29"/>
        <v>0</v>
      </c>
      <c r="K68"/>
      <c r="N68" s="228"/>
      <c r="W68" s="228"/>
    </row>
    <row r="69" spans="2:23" ht="15" thickBot="1" x14ac:dyDescent="0.4">
      <c r="B69" s="302"/>
      <c r="C69" s="288"/>
      <c r="D69" s="289" t="str">
        <f>"Total"&amp;" " &amp; C66</f>
        <v>Total Meeting:</v>
      </c>
      <c r="E69" s="289"/>
      <c r="F69" s="290">
        <f>SUM(F66:F68)</f>
        <v>0</v>
      </c>
      <c r="G69" s="290">
        <f t="shared" ref="G69:H69" si="30">SUM(G66:G68)</f>
        <v>0</v>
      </c>
      <c r="H69" s="290">
        <f t="shared" si="30"/>
        <v>0</v>
      </c>
      <c r="I69" s="290">
        <f>SUM(F69:H69)</f>
        <v>0</v>
      </c>
      <c r="K69"/>
      <c r="N69" s="228"/>
      <c r="W69" s="228"/>
    </row>
    <row r="70" spans="2:23" ht="15" thickTop="1" x14ac:dyDescent="0.35">
      <c r="B70" s="301" t="s">
        <v>96</v>
      </c>
      <c r="C70" s="281" t="s">
        <v>123</v>
      </c>
      <c r="D70" s="282" t="s">
        <v>124</v>
      </c>
      <c r="E70" s="282"/>
      <c r="F70" s="50">
        <v>0</v>
      </c>
      <c r="G70" s="50">
        <v>0</v>
      </c>
      <c r="H70" s="50">
        <v>0</v>
      </c>
      <c r="I70" s="287">
        <f t="shared" ref="I70:I72" si="31">SUM(F70:H70)</f>
        <v>0</v>
      </c>
      <c r="K70"/>
      <c r="N70" s="228"/>
      <c r="W70" s="228"/>
    </row>
    <row r="71" spans="2:23" x14ac:dyDescent="0.35">
      <c r="B71" s="301" t="s">
        <v>96</v>
      </c>
      <c r="D71" s="282" t="s">
        <v>125</v>
      </c>
      <c r="E71" s="282"/>
      <c r="F71" s="50">
        <v>0</v>
      </c>
      <c r="G71" s="50">
        <v>0</v>
      </c>
      <c r="H71" s="50">
        <v>0</v>
      </c>
      <c r="I71" s="287">
        <f t="shared" si="31"/>
        <v>0</v>
      </c>
      <c r="K71"/>
      <c r="N71" s="228"/>
      <c r="W71" s="228"/>
    </row>
    <row r="72" spans="2:23" x14ac:dyDescent="0.35">
      <c r="B72" s="301" t="s">
        <v>96</v>
      </c>
      <c r="D72" s="282" t="s">
        <v>126</v>
      </c>
      <c r="E72" s="282"/>
      <c r="F72" s="50">
        <v>0</v>
      </c>
      <c r="G72" s="50">
        <v>0</v>
      </c>
      <c r="H72" s="50">
        <v>0</v>
      </c>
      <c r="I72" s="287">
        <f t="shared" si="31"/>
        <v>0</v>
      </c>
      <c r="K72"/>
      <c r="N72" s="228"/>
      <c r="W72" s="228"/>
    </row>
    <row r="73" spans="2:23" ht="15" thickBot="1" x14ac:dyDescent="0.4">
      <c r="B73" s="301" t="s">
        <v>96</v>
      </c>
      <c r="D73" s="289" t="str">
        <f>"Total"&amp;" " &amp; C70</f>
        <v>Total Office Expense:</v>
      </c>
      <c r="E73" s="289"/>
      <c r="F73" s="290">
        <f>SUM(F70:F72)</f>
        <v>0</v>
      </c>
      <c r="G73" s="290">
        <f t="shared" ref="G73:H73" si="32">SUM(G70:G72)</f>
        <v>0</v>
      </c>
      <c r="H73" s="290">
        <f t="shared" si="32"/>
        <v>0</v>
      </c>
      <c r="I73" s="290">
        <f>SUM(F73:H73)</f>
        <v>0</v>
      </c>
      <c r="K73"/>
      <c r="N73" s="228"/>
      <c r="W73" s="228"/>
    </row>
    <row r="74" spans="2:23" ht="15" thickTop="1" x14ac:dyDescent="0.35">
      <c r="B74" s="301" t="s">
        <v>96</v>
      </c>
      <c r="C74" s="281" t="s">
        <v>127</v>
      </c>
      <c r="D74" s="282" t="s">
        <v>128</v>
      </c>
      <c r="E74" s="282"/>
      <c r="F74" s="50"/>
      <c r="G74" s="50">
        <v>0</v>
      </c>
      <c r="H74" s="50">
        <v>0</v>
      </c>
      <c r="I74" s="287">
        <f t="shared" ref="I74:I78" si="33">SUM(F74:H74)</f>
        <v>0</v>
      </c>
      <c r="K74"/>
      <c r="N74" s="228"/>
      <c r="W74" s="228"/>
    </row>
    <row r="75" spans="2:23" x14ac:dyDescent="0.35">
      <c r="B75" s="301" t="s">
        <v>96</v>
      </c>
      <c r="D75" s="282" t="s">
        <v>129</v>
      </c>
      <c r="E75" s="282"/>
      <c r="F75" s="50">
        <v>0</v>
      </c>
      <c r="G75" s="50">
        <v>0</v>
      </c>
      <c r="H75" s="50">
        <v>0</v>
      </c>
      <c r="I75" s="287">
        <f t="shared" si="33"/>
        <v>0</v>
      </c>
      <c r="K75"/>
      <c r="N75" s="228"/>
      <c r="W75" s="228"/>
    </row>
    <row r="76" spans="2:23" x14ac:dyDescent="0.35">
      <c r="B76" s="301" t="s">
        <v>96</v>
      </c>
      <c r="C76" s="282"/>
      <c r="D76" s="282" t="s">
        <v>130</v>
      </c>
      <c r="E76" s="282"/>
      <c r="F76" s="50">
        <v>0</v>
      </c>
      <c r="G76" s="50">
        <v>0</v>
      </c>
      <c r="H76" s="50">
        <v>0</v>
      </c>
      <c r="I76" s="287">
        <f t="shared" si="33"/>
        <v>0</v>
      </c>
      <c r="K76"/>
      <c r="N76" s="228"/>
      <c r="W76" s="228"/>
    </row>
    <row r="77" spans="2:23" x14ac:dyDescent="0.35">
      <c r="B77" s="301" t="s">
        <v>96</v>
      </c>
      <c r="D77" s="282" t="s">
        <v>131</v>
      </c>
      <c r="E77" s="282"/>
      <c r="F77" s="50"/>
      <c r="G77" s="50"/>
      <c r="H77" s="50"/>
      <c r="I77" s="287">
        <f t="shared" si="33"/>
        <v>0</v>
      </c>
      <c r="K77"/>
      <c r="N77" s="228"/>
      <c r="W77" s="228"/>
    </row>
    <row r="78" spans="2:23" x14ac:dyDescent="0.35">
      <c r="B78" s="301" t="s">
        <v>96</v>
      </c>
      <c r="D78" s="282" t="s">
        <v>132</v>
      </c>
      <c r="E78" s="282"/>
      <c r="F78" s="50">
        <v>0</v>
      </c>
      <c r="G78" s="50">
        <v>0</v>
      </c>
      <c r="H78" s="50">
        <v>0</v>
      </c>
      <c r="I78" s="287">
        <f t="shared" si="33"/>
        <v>0</v>
      </c>
      <c r="K78"/>
      <c r="N78" s="228"/>
      <c r="W78" s="228"/>
    </row>
    <row r="79" spans="2:23" ht="15" thickBot="1" x14ac:dyDescent="0.4">
      <c r="B79" s="301"/>
      <c r="D79" s="289" t="str">
        <f>"Total"&amp;" " &amp; C74</f>
        <v>Total Other Direct Expense:</v>
      </c>
      <c r="E79" s="289"/>
      <c r="F79" s="290">
        <f>SUM(F74:F78)</f>
        <v>0</v>
      </c>
      <c r="G79" s="290">
        <f t="shared" ref="G79:H79" si="34">SUM(G74:G78)</f>
        <v>0</v>
      </c>
      <c r="H79" s="290">
        <f t="shared" si="34"/>
        <v>0</v>
      </c>
      <c r="I79" s="290">
        <f>SUM(F79:H79)</f>
        <v>0</v>
      </c>
      <c r="K79"/>
      <c r="N79" s="228"/>
      <c r="W79" s="228"/>
    </row>
    <row r="80" spans="2:23" ht="15" thickTop="1" x14ac:dyDescent="0.35">
      <c r="B80" s="301" t="s">
        <v>96</v>
      </c>
      <c r="C80" s="281" t="s">
        <v>133</v>
      </c>
      <c r="D80" s="65" t="s">
        <v>106</v>
      </c>
      <c r="E80" s="282"/>
      <c r="F80" s="50">
        <v>0</v>
      </c>
      <c r="G80" s="50">
        <v>0</v>
      </c>
      <c r="H80" s="50">
        <v>0</v>
      </c>
      <c r="I80" s="287">
        <f t="shared" ref="I80:I83" si="35">SUM(F80:H80)</f>
        <v>0</v>
      </c>
      <c r="K80"/>
      <c r="N80" s="228"/>
      <c r="W80" s="228"/>
    </row>
    <row r="81" spans="2:23" x14ac:dyDescent="0.35">
      <c r="B81" s="301" t="s">
        <v>96</v>
      </c>
      <c r="D81" s="65" t="s">
        <v>106</v>
      </c>
      <c r="E81" s="282"/>
      <c r="F81" s="50">
        <v>0</v>
      </c>
      <c r="G81" s="50">
        <v>0</v>
      </c>
      <c r="H81" s="50">
        <v>0</v>
      </c>
      <c r="I81" s="287">
        <f t="shared" si="35"/>
        <v>0</v>
      </c>
      <c r="K81"/>
      <c r="N81" s="228"/>
      <c r="W81" s="228"/>
    </row>
    <row r="82" spans="2:23" x14ac:dyDescent="0.35">
      <c r="B82" s="301" t="s">
        <v>96</v>
      </c>
      <c r="D82" s="65" t="s">
        <v>106</v>
      </c>
      <c r="E82" s="282"/>
      <c r="F82" s="50">
        <v>0</v>
      </c>
      <c r="G82" s="50">
        <v>0</v>
      </c>
      <c r="H82" s="50">
        <v>0</v>
      </c>
      <c r="I82" s="287">
        <f t="shared" si="35"/>
        <v>0</v>
      </c>
      <c r="K82"/>
      <c r="N82" s="228"/>
      <c r="W82" s="228"/>
    </row>
    <row r="83" spans="2:23" x14ac:dyDescent="0.35">
      <c r="B83" s="301" t="s">
        <v>96</v>
      </c>
      <c r="D83" s="65" t="s">
        <v>106</v>
      </c>
      <c r="E83" s="282"/>
      <c r="F83" s="50">
        <v>0</v>
      </c>
      <c r="G83" s="50">
        <v>0</v>
      </c>
      <c r="H83" s="50">
        <v>0</v>
      </c>
      <c r="I83" s="287">
        <f t="shared" si="35"/>
        <v>0</v>
      </c>
      <c r="K83"/>
      <c r="N83" s="228"/>
      <c r="W83" s="228"/>
    </row>
    <row r="84" spans="2:23" ht="15" thickBot="1" x14ac:dyDescent="0.4">
      <c r="B84" s="301"/>
      <c r="D84" s="289" t="str">
        <f>"Total"&amp;" " &amp; C80</f>
        <v>Total Other Expenses:</v>
      </c>
      <c r="E84" s="289"/>
      <c r="F84" s="290">
        <f>SUM(F80:F83)</f>
        <v>0</v>
      </c>
      <c r="G84" s="290">
        <f t="shared" ref="G84:H84" si="36">SUM(G80:G83)</f>
        <v>0</v>
      </c>
      <c r="H84" s="290">
        <f t="shared" si="36"/>
        <v>0</v>
      </c>
      <c r="I84" s="290">
        <f>SUM(F84:H84)</f>
        <v>0</v>
      </c>
      <c r="K84"/>
      <c r="N84" s="228"/>
      <c r="W84" s="228"/>
    </row>
    <row r="85" spans="2:23" ht="15" thickTop="1" x14ac:dyDescent="0.35">
      <c r="B85" s="301" t="s">
        <v>96</v>
      </c>
      <c r="C85" s="281" t="s">
        <v>134</v>
      </c>
      <c r="D85" s="282" t="s">
        <v>135</v>
      </c>
      <c r="E85" s="282"/>
      <c r="F85" s="50"/>
      <c r="G85" s="50"/>
      <c r="H85" s="50"/>
      <c r="I85" s="287">
        <f t="shared" ref="I85:I87" si="37">SUM(F85:H85)</f>
        <v>0</v>
      </c>
      <c r="K85"/>
      <c r="N85" s="228"/>
      <c r="W85" s="228"/>
    </row>
    <row r="86" spans="2:23" x14ac:dyDescent="0.35">
      <c r="B86" s="301" t="s">
        <v>96</v>
      </c>
      <c r="D86" s="282" t="s">
        <v>136</v>
      </c>
      <c r="E86" s="282"/>
      <c r="F86" s="50"/>
      <c r="G86" s="50">
        <v>0</v>
      </c>
      <c r="H86" s="50">
        <v>0</v>
      </c>
      <c r="I86" s="287">
        <f t="shared" si="37"/>
        <v>0</v>
      </c>
      <c r="K86"/>
      <c r="N86" s="228"/>
      <c r="W86" s="228"/>
    </row>
    <row r="87" spans="2:23" x14ac:dyDescent="0.35">
      <c r="B87" s="301" t="s">
        <v>96</v>
      </c>
      <c r="D87" s="282" t="s">
        <v>137</v>
      </c>
      <c r="E87" s="282"/>
      <c r="F87" s="50">
        <v>0</v>
      </c>
      <c r="G87" s="50">
        <v>0</v>
      </c>
      <c r="H87" s="50">
        <v>0</v>
      </c>
      <c r="I87" s="287">
        <f t="shared" si="37"/>
        <v>0</v>
      </c>
      <c r="K87"/>
      <c r="N87" s="228"/>
      <c r="W87" s="228"/>
    </row>
    <row r="88" spans="2:23" ht="15" thickBot="1" x14ac:dyDescent="0.4">
      <c r="B88" s="301"/>
      <c r="D88" s="289" t="str">
        <f>"Total"&amp;" " &amp; C85</f>
        <v>Total Software/Equip/Maint:</v>
      </c>
      <c r="E88" s="289"/>
      <c r="F88" s="290">
        <f>SUM(F85:F87)</f>
        <v>0</v>
      </c>
      <c r="G88" s="290">
        <f t="shared" ref="G88:H88" si="38">SUM(G85:G87)</f>
        <v>0</v>
      </c>
      <c r="H88" s="290">
        <f t="shared" si="38"/>
        <v>0</v>
      </c>
      <c r="I88" s="290">
        <f>SUM(F88:H88)</f>
        <v>0</v>
      </c>
      <c r="K88"/>
      <c r="N88" s="228"/>
      <c r="W88" s="228"/>
    </row>
    <row r="89" spans="2:23" ht="15" thickTop="1" x14ac:dyDescent="0.35">
      <c r="B89" s="301"/>
      <c r="D89" s="291"/>
      <c r="E89" s="291"/>
      <c r="F89" s="292"/>
      <c r="G89" s="292"/>
      <c r="H89" s="292"/>
      <c r="I89" s="292"/>
      <c r="K89"/>
      <c r="N89" s="228"/>
      <c r="W89" s="228"/>
    </row>
    <row r="90" spans="2:23" ht="15" thickBot="1" x14ac:dyDescent="0.4">
      <c r="B90" s="301"/>
      <c r="C90" s="269" t="s">
        <v>138</v>
      </c>
      <c r="D90" s="269"/>
      <c r="E90" s="269"/>
      <c r="F90" s="293">
        <f>F88+F84+F79+F73+F69+F65+F60+F56+F53</f>
        <v>0</v>
      </c>
      <c r="G90" s="293">
        <f>G88+G84+G79+G73+G69+G65+G60+G56+G53</f>
        <v>0</v>
      </c>
      <c r="H90" s="293">
        <f>H88+H84+H79+H73+H69+H65+H60+H56+H53</f>
        <v>0</v>
      </c>
      <c r="I90" s="293">
        <f>SUM(F90:H90)</f>
        <v>0</v>
      </c>
      <c r="K90"/>
      <c r="N90" s="228"/>
      <c r="W90" s="228"/>
    </row>
    <row r="91" spans="2:23" x14ac:dyDescent="0.35">
      <c r="B91" s="301"/>
      <c r="D91" s="294"/>
      <c r="E91" s="294"/>
      <c r="F91" s="295"/>
      <c r="G91" s="295"/>
      <c r="H91" s="295"/>
      <c r="I91" s="295"/>
      <c r="K91"/>
      <c r="N91" s="228"/>
      <c r="W91" s="228"/>
    </row>
    <row r="92" spans="2:23" x14ac:dyDescent="0.35">
      <c r="B92" s="301" t="s">
        <v>96</v>
      </c>
      <c r="C92" s="281" t="s">
        <v>139</v>
      </c>
      <c r="D92" s="282" t="s">
        <v>140</v>
      </c>
      <c r="E92" s="282"/>
      <c r="F92" s="50">
        <v>0</v>
      </c>
      <c r="G92" s="50">
        <v>0</v>
      </c>
      <c r="H92" s="50">
        <v>0</v>
      </c>
      <c r="I92" s="287">
        <f t="shared" ref="I92:I98" si="39">SUM(F92:H92)</f>
        <v>0</v>
      </c>
      <c r="N92" s="228"/>
      <c r="W92" s="228"/>
    </row>
    <row r="93" spans="2:23" x14ac:dyDescent="0.35">
      <c r="B93" s="301" t="s">
        <v>96</v>
      </c>
      <c r="D93" s="282" t="s">
        <v>141</v>
      </c>
      <c r="E93" s="282"/>
      <c r="F93" s="50">
        <v>0</v>
      </c>
      <c r="G93" s="50">
        <v>0</v>
      </c>
      <c r="H93" s="50">
        <v>0</v>
      </c>
      <c r="I93" s="287">
        <f t="shared" si="39"/>
        <v>0</v>
      </c>
      <c r="N93" s="228"/>
      <c r="W93" s="228"/>
    </row>
    <row r="94" spans="2:23" x14ac:dyDescent="0.35">
      <c r="B94" s="301" t="s">
        <v>96</v>
      </c>
      <c r="D94" s="282" t="s">
        <v>142</v>
      </c>
      <c r="E94" s="282"/>
      <c r="F94" s="50"/>
      <c r="G94" s="50"/>
      <c r="H94" s="50"/>
      <c r="I94" s="287">
        <f t="shared" si="39"/>
        <v>0</v>
      </c>
      <c r="N94" s="228"/>
      <c r="W94" s="228"/>
    </row>
    <row r="95" spans="2:23" x14ac:dyDescent="0.35">
      <c r="B95" s="301" t="s">
        <v>96</v>
      </c>
      <c r="D95" s="282" t="s">
        <v>143</v>
      </c>
      <c r="E95" s="282"/>
      <c r="F95" s="50">
        <v>0</v>
      </c>
      <c r="G95" s="50">
        <v>0</v>
      </c>
      <c r="H95" s="50">
        <v>0</v>
      </c>
      <c r="I95" s="287">
        <f t="shared" si="39"/>
        <v>0</v>
      </c>
      <c r="N95" s="228"/>
      <c r="W95" s="228"/>
    </row>
    <row r="96" spans="2:23" x14ac:dyDescent="0.35">
      <c r="B96" s="301" t="s">
        <v>96</v>
      </c>
      <c r="D96" s="282" t="s">
        <v>144</v>
      </c>
      <c r="E96" s="282"/>
      <c r="F96" s="50">
        <v>0</v>
      </c>
      <c r="G96" s="50">
        <v>0</v>
      </c>
      <c r="H96" s="50">
        <v>0</v>
      </c>
      <c r="I96" s="287">
        <f t="shared" si="39"/>
        <v>0</v>
      </c>
      <c r="N96" s="228"/>
      <c r="W96" s="228"/>
    </row>
    <row r="97" spans="2:23" x14ac:dyDescent="0.35">
      <c r="B97" s="301" t="s">
        <v>96</v>
      </c>
      <c r="D97" s="282" t="s">
        <v>145</v>
      </c>
      <c r="E97" s="282"/>
      <c r="F97" s="50">
        <v>0</v>
      </c>
      <c r="G97" s="50">
        <v>0</v>
      </c>
      <c r="H97" s="50">
        <v>0</v>
      </c>
      <c r="I97" s="287">
        <f t="shared" si="39"/>
        <v>0</v>
      </c>
      <c r="N97" s="228"/>
      <c r="W97" s="228"/>
    </row>
    <row r="98" spans="2:23" x14ac:dyDescent="0.35">
      <c r="B98" s="301" t="s">
        <v>96</v>
      </c>
      <c r="D98" s="282" t="s">
        <v>146</v>
      </c>
      <c r="E98" s="282"/>
      <c r="F98" s="50"/>
      <c r="G98" s="50"/>
      <c r="H98" s="50"/>
      <c r="I98" s="287">
        <f t="shared" si="39"/>
        <v>0</v>
      </c>
      <c r="N98" s="228"/>
      <c r="W98" s="228"/>
    </row>
    <row r="99" spans="2:23" ht="15" thickBot="1" x14ac:dyDescent="0.4">
      <c r="B99"/>
      <c r="C99" s="269" t="s">
        <v>147</v>
      </c>
      <c r="D99" s="269"/>
      <c r="E99" s="269"/>
      <c r="F99" s="293">
        <f>SUM(F92:F98)</f>
        <v>0</v>
      </c>
      <c r="G99" s="293">
        <f t="shared" ref="G99:H99" si="40">SUM(G92:G98)</f>
        <v>0</v>
      </c>
      <c r="H99" s="293">
        <f t="shared" si="40"/>
        <v>0</v>
      </c>
      <c r="I99" s="293">
        <f>SUM(F99:H99)</f>
        <v>0</v>
      </c>
      <c r="N99" s="228"/>
      <c r="W99" s="228"/>
    </row>
    <row r="100" spans="2:23" x14ac:dyDescent="0.35">
      <c r="D100" s="294"/>
      <c r="E100" s="294"/>
      <c r="F100" s="295"/>
      <c r="G100" s="295"/>
      <c r="H100" s="295"/>
      <c r="I100" s="295"/>
      <c r="N100" s="228"/>
      <c r="W100" s="228"/>
    </row>
    <row r="101" spans="2:23" ht="15" thickBot="1" x14ac:dyDescent="0.4">
      <c r="C101" s="269" t="s">
        <v>15</v>
      </c>
      <c r="D101" s="269"/>
      <c r="E101" s="269"/>
      <c r="F101" s="293">
        <f>F44+F90+F99</f>
        <v>0</v>
      </c>
      <c r="G101" s="293">
        <f t="shared" ref="G101:H101" si="41">G44+G90+G99</f>
        <v>0</v>
      </c>
      <c r="H101" s="293">
        <f t="shared" si="41"/>
        <v>0</v>
      </c>
      <c r="I101" s="293">
        <f>SUM(F101:H101)</f>
        <v>0</v>
      </c>
      <c r="N101" s="228"/>
      <c r="W101" s="228"/>
    </row>
    <row r="102" spans="2:23" x14ac:dyDescent="0.35">
      <c r="I102" s="232"/>
      <c r="N102" s="228"/>
      <c r="W102" s="228"/>
    </row>
    <row r="103" spans="2:23" x14ac:dyDescent="0.35">
      <c r="C103" s="296" t="s">
        <v>14</v>
      </c>
      <c r="D103" s="297">
        <f>C12</f>
        <v>0</v>
      </c>
      <c r="E103" s="297"/>
      <c r="F103" s="298">
        <f ca="1">SUMIF($B$42:$H$98,"Yes",F42:F98)*$D$103</f>
        <v>0</v>
      </c>
      <c r="G103" s="298">
        <f t="shared" ref="G103:H103" ca="1" si="42">SUMIF($B$42:$H$98,"Yes",G42:G98)*$D$103</f>
        <v>0</v>
      </c>
      <c r="H103" s="298">
        <f t="shared" ca="1" si="42"/>
        <v>0</v>
      </c>
      <c r="I103" s="299">
        <f ca="1">SUM(F103:H103)</f>
        <v>0</v>
      </c>
      <c r="N103" s="228"/>
      <c r="W103" s="228"/>
    </row>
    <row r="104" spans="2:23" x14ac:dyDescent="0.35">
      <c r="I104" s="232"/>
      <c r="K104" s="230"/>
      <c r="N104" s="228"/>
      <c r="P104" s="230"/>
      <c r="R104" s="230"/>
      <c r="T104" s="231"/>
      <c r="W104" s="228"/>
    </row>
    <row r="105" spans="2:23" ht="15" thickBot="1" x14ac:dyDescent="0.4">
      <c r="C105" s="269" t="s">
        <v>148</v>
      </c>
      <c r="D105" s="269"/>
      <c r="E105" s="269"/>
      <c r="F105" s="270">
        <f ca="1">+F101+F103</f>
        <v>0</v>
      </c>
      <c r="G105" s="270">
        <f ca="1">+G101+G103</f>
        <v>0</v>
      </c>
      <c r="H105" s="270">
        <f ca="1">+H101+H103</f>
        <v>0</v>
      </c>
      <c r="I105" s="300">
        <f ca="1">SUM(F105:H105)</f>
        <v>0</v>
      </c>
      <c r="K105" s="230"/>
      <c r="N105" s="228"/>
      <c r="P105" s="230"/>
      <c r="R105" s="230"/>
      <c r="T105" s="231"/>
      <c r="W105" s="228"/>
    </row>
    <row r="106" spans="2:23" x14ac:dyDescent="0.35">
      <c r="I106"/>
      <c r="K106" s="230"/>
      <c r="N106" s="228"/>
      <c r="P106" s="230"/>
      <c r="R106" s="230"/>
      <c r="T106" s="231"/>
      <c r="W106" s="228"/>
    </row>
    <row r="107" spans="2:23" x14ac:dyDescent="0.35">
      <c r="F107"/>
      <c r="G107"/>
      <c r="H107"/>
      <c r="I107"/>
      <c r="K107" s="230"/>
      <c r="N107" s="228"/>
      <c r="P107" s="230"/>
      <c r="R107" s="230"/>
      <c r="T107" s="231"/>
      <c r="W107" s="228"/>
    </row>
    <row r="108" spans="2:23" x14ac:dyDescent="0.35">
      <c r="F108"/>
      <c r="G108"/>
      <c r="H108"/>
      <c r="I108"/>
      <c r="K108" s="230"/>
      <c r="N108" s="228"/>
      <c r="P108" s="230"/>
      <c r="R108" s="230"/>
      <c r="T108" s="231"/>
      <c r="W108" s="228"/>
    </row>
    <row r="109" spans="2:23" x14ac:dyDescent="0.35">
      <c r="F109"/>
      <c r="G109"/>
      <c r="H109"/>
      <c r="I109"/>
      <c r="K109" s="230"/>
      <c r="N109" s="228"/>
      <c r="P109" s="230"/>
      <c r="R109" s="230"/>
      <c r="T109" s="231"/>
      <c r="W109" s="228"/>
    </row>
    <row r="110" spans="2:23" x14ac:dyDescent="0.35">
      <c r="F110"/>
      <c r="G110"/>
      <c r="H110"/>
      <c r="I110"/>
    </row>
    <row r="111" spans="2:23" x14ac:dyDescent="0.35">
      <c r="F111"/>
      <c r="G111"/>
      <c r="H111"/>
      <c r="I111"/>
    </row>
  </sheetData>
  <dataConsolidate/>
  <mergeCells count="3">
    <mergeCell ref="E2:H2"/>
    <mergeCell ref="F40:I40"/>
    <mergeCell ref="D12:H12"/>
  </mergeCells>
  <conditionalFormatting sqref="B42:B43">
    <cfRule type="containsText" dxfId="31" priority="19" operator="containsText" text="No">
      <formula>NOT(ISERROR(SEARCH("No",B42)))</formula>
    </cfRule>
  </conditionalFormatting>
  <conditionalFormatting sqref="B47:B52">
    <cfRule type="containsText" dxfId="30" priority="6" operator="containsText" text="No">
      <formula>NOT(ISERROR(SEARCH("No",B47)))</formula>
    </cfRule>
  </conditionalFormatting>
  <conditionalFormatting sqref="B54:B55">
    <cfRule type="containsText" dxfId="29" priority="5" operator="containsText" text="No">
      <formula>NOT(ISERROR(SEARCH("No",B54)))</formula>
    </cfRule>
  </conditionalFormatting>
  <conditionalFormatting sqref="B57:B59">
    <cfRule type="containsText" dxfId="28" priority="4" operator="containsText" text="No">
      <formula>NOT(ISERROR(SEARCH("No",B57)))</formula>
    </cfRule>
  </conditionalFormatting>
  <conditionalFormatting sqref="B61:B64">
    <cfRule type="containsText" dxfId="27" priority="3" operator="containsText" text="No">
      <formula>NOT(ISERROR(SEARCH("No",B61)))</formula>
    </cfRule>
  </conditionalFormatting>
  <conditionalFormatting sqref="B66:B68">
    <cfRule type="containsText" dxfId="26" priority="2" operator="containsText" text="No">
      <formula>NOT(ISERROR(SEARCH("No",B66)))</formula>
    </cfRule>
  </conditionalFormatting>
  <conditionalFormatting sqref="B70:B78">
    <cfRule type="containsText" dxfId="25" priority="12" operator="containsText" text="No">
      <formula>NOT(ISERROR(SEARCH("No",B70)))</formula>
    </cfRule>
  </conditionalFormatting>
  <conditionalFormatting sqref="B80:B83">
    <cfRule type="containsText" dxfId="24" priority="13" operator="containsText" text="No">
      <formula>NOT(ISERROR(SEARCH("No",B80)))</formula>
    </cfRule>
  </conditionalFormatting>
  <conditionalFormatting sqref="B85:B87">
    <cfRule type="containsText" dxfId="23" priority="14" operator="containsText" text="No">
      <formula>NOT(ISERROR(SEARCH("No",B85)))</formula>
    </cfRule>
  </conditionalFormatting>
  <conditionalFormatting sqref="B92:B98">
    <cfRule type="containsText" dxfId="22" priority="7" operator="containsText" text="No">
      <formula>NOT(ISERROR(SEARCH("No",B92)))</formula>
    </cfRule>
  </conditionalFormatting>
  <conditionalFormatting sqref="D51:E51">
    <cfRule type="cellIs" priority="8" operator="equal">
      <formula>"X"</formula>
    </cfRule>
  </conditionalFormatting>
  <conditionalFormatting sqref="E4:H4">
    <cfRule type="expression" dxfId="21" priority="1">
      <formula>"IF($D$4:$F$4&lt;0)"</formula>
    </cfRule>
  </conditionalFormatting>
  <conditionalFormatting sqref="F9:G9">
    <cfRule type="expression" dxfId="20" priority="11">
      <formula>$C$9&gt;36</formula>
    </cfRule>
  </conditionalFormatting>
  <dataValidations count="1">
    <dataValidation type="list" allowBlank="1" showInputMessage="1" showErrorMessage="1" sqref="B42:B43 B61:B64 B47:B52 B92:B98 B85:B87 B54:B55 B80:B83 B57:B59 B66:B68 B70:B78" xr:uid="{B530C6C4-FFD0-4C1E-B1D7-DEA107B76C9C}">
      <formula1>"Yes,No"</formula1>
    </dataValidation>
  </dataValidations>
  <pageMargins left="0.7" right="0.7" top="0.75" bottom="0.75" header="0.3" footer="0.3"/>
  <pageSetup scale="25" orientation="landscape" r:id="rId1"/>
  <ignoredErrors>
    <ignoredError sqref="I74:I78 I80:I83 I92:I98 I85:I87 I47:I72" unlocked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F5D8E-7103-4821-A40B-A463B7DCB91D}">
  <sheetPr codeName="Sheet18">
    <tabColor theme="3"/>
  </sheetPr>
  <dimension ref="A1:K94"/>
  <sheetViews>
    <sheetView showGridLines="0" zoomScale="90" zoomScaleNormal="90" workbookViewId="0">
      <selection activeCell="N14" sqref="N14"/>
    </sheetView>
  </sheetViews>
  <sheetFormatPr defaultColWidth="9.1796875" defaultRowHeight="14.5" x14ac:dyDescent="0.35"/>
  <cols>
    <col min="1" max="1" width="7.54296875" style="59" customWidth="1"/>
    <col min="2" max="2" width="59" style="54" customWidth="1"/>
    <col min="3" max="3" width="11.81640625" style="54" customWidth="1"/>
    <col min="4" max="4" width="18.453125" style="54" customWidth="1"/>
    <col min="5" max="5" width="17.26953125" style="54" customWidth="1"/>
    <col min="6" max="6" width="19.81640625" style="54" customWidth="1"/>
    <col min="7" max="8" width="17.26953125" style="54" customWidth="1"/>
    <col min="9" max="16384" width="9.1796875" style="54"/>
  </cols>
  <sheetData>
    <row r="1" spans="1:7" s="116" customFormat="1" x14ac:dyDescent="0.35">
      <c r="A1" s="117"/>
    </row>
    <row r="2" spans="1:7" s="116" customFormat="1" x14ac:dyDescent="0.35">
      <c r="A2" s="117"/>
      <c r="D2" s="455" t="s">
        <v>72</v>
      </c>
      <c r="E2" s="456"/>
      <c r="F2" s="456"/>
      <c r="G2" s="457"/>
    </row>
    <row r="3" spans="1:7" s="116" customFormat="1" x14ac:dyDescent="0.35">
      <c r="A3" s="117"/>
      <c r="D3" s="131" t="s">
        <v>3</v>
      </c>
      <c r="E3" s="111" t="s">
        <v>4</v>
      </c>
      <c r="F3" s="111" t="s">
        <v>5</v>
      </c>
      <c r="G3" s="132" t="s">
        <v>73</v>
      </c>
    </row>
    <row r="4" spans="1:7" s="116" customFormat="1" x14ac:dyDescent="0.35">
      <c r="A4" s="117"/>
      <c r="D4" s="133">
        <f ca="1">'Summary Margin or Loss'!D53</f>
        <v>0</v>
      </c>
      <c r="E4" s="134">
        <f ca="1">'Summary Margin or Loss'!F53</f>
        <v>0</v>
      </c>
      <c r="F4" s="134">
        <f ca="1">'Summary Margin or Loss'!H53</f>
        <v>0</v>
      </c>
      <c r="G4" s="135">
        <f ca="1">'Summary Margin or Loss'!J53</f>
        <v>0</v>
      </c>
    </row>
    <row r="5" spans="1:7" s="116" customFormat="1" x14ac:dyDescent="0.35">
      <c r="A5" s="117"/>
    </row>
    <row r="6" spans="1:7" ht="9" customHeight="1" thickBot="1" x14ac:dyDescent="0.4"/>
    <row r="7" spans="1:7" x14ac:dyDescent="0.35">
      <c r="B7" s="99" t="s">
        <v>36</v>
      </c>
      <c r="D7" s="452" t="s">
        <v>149</v>
      </c>
      <c r="E7" s="453"/>
      <c r="F7" s="453"/>
      <c r="G7" s="454"/>
    </row>
    <row r="8" spans="1:7" x14ac:dyDescent="0.35">
      <c r="B8" s="128" t="s">
        <v>37</v>
      </c>
      <c r="D8" s="123"/>
      <c r="E8" s="100" t="s">
        <v>3</v>
      </c>
      <c r="F8" s="100" t="s">
        <v>4</v>
      </c>
      <c r="G8" s="124" t="s">
        <v>5</v>
      </c>
    </row>
    <row r="9" spans="1:7" ht="15" thickBot="1" x14ac:dyDescent="0.4">
      <c r="C9" s="59"/>
      <c r="D9" s="125" t="s">
        <v>150</v>
      </c>
      <c r="E9" s="129">
        <f ca="1">'Engagement ECM'!D11</f>
        <v>0</v>
      </c>
      <c r="F9" s="129">
        <f ca="1">'Engagement ECM'!E11</f>
        <v>0</v>
      </c>
      <c r="G9" s="130">
        <f ca="1">'Engagement ECM'!F11</f>
        <v>0</v>
      </c>
    </row>
    <row r="10" spans="1:7" ht="21" x14ac:dyDescent="0.5">
      <c r="B10" s="66" t="s">
        <v>3</v>
      </c>
      <c r="C10" s="107"/>
      <c r="D10" s="97"/>
    </row>
    <row r="11" spans="1:7" ht="29" x14ac:dyDescent="0.35">
      <c r="B11" s="76" t="s">
        <v>151</v>
      </c>
      <c r="C11" s="102" t="s">
        <v>152</v>
      </c>
      <c r="D11" s="102" t="s">
        <v>153</v>
      </c>
      <c r="E11" s="102" t="s">
        <v>150</v>
      </c>
      <c r="F11" s="102" t="s">
        <v>154</v>
      </c>
      <c r="G11" s="102" t="s">
        <v>155</v>
      </c>
    </row>
    <row r="12" spans="1:7" ht="62.25" customHeight="1" x14ac:dyDescent="0.35">
      <c r="A12" s="61"/>
      <c r="B12" s="77" t="s">
        <v>156</v>
      </c>
      <c r="C12" s="121"/>
      <c r="D12" s="78"/>
      <c r="E12" s="122"/>
      <c r="F12" s="80">
        <f>D12*E12</f>
        <v>0</v>
      </c>
      <c r="G12" s="108" t="b">
        <v>1</v>
      </c>
    </row>
    <row r="13" spans="1:7" ht="23.25" customHeight="1" x14ac:dyDescent="0.35">
      <c r="A13" s="61"/>
      <c r="B13" s="76" t="s">
        <v>157</v>
      </c>
      <c r="C13" s="103"/>
      <c r="D13" s="93" t="s">
        <v>153</v>
      </c>
      <c r="E13" s="102" t="s">
        <v>150</v>
      </c>
      <c r="F13" s="103"/>
      <c r="G13" s="75"/>
    </row>
    <row r="14" spans="1:7" ht="27.75" customHeight="1" x14ac:dyDescent="0.35">
      <c r="A14" s="61"/>
      <c r="B14" s="81"/>
      <c r="C14" s="91"/>
      <c r="D14" s="78"/>
      <c r="E14" s="79"/>
      <c r="F14" s="80">
        <f>D14*E14</f>
        <v>0</v>
      </c>
      <c r="G14" s="91"/>
    </row>
    <row r="15" spans="1:7" x14ac:dyDescent="0.35">
      <c r="A15" s="61"/>
      <c r="B15" s="81"/>
      <c r="C15" s="91"/>
      <c r="D15" s="78"/>
      <c r="E15" s="79"/>
      <c r="F15" s="80">
        <f>D15*E15</f>
        <v>0</v>
      </c>
      <c r="G15" s="91"/>
    </row>
    <row r="16" spans="1:7" x14ac:dyDescent="0.35">
      <c r="A16" s="61"/>
      <c r="B16" s="81"/>
      <c r="C16" s="91"/>
      <c r="D16" s="78"/>
      <c r="E16" s="79"/>
      <c r="F16" s="80">
        <f>D16*E16</f>
        <v>0</v>
      </c>
      <c r="G16" s="91"/>
    </row>
    <row r="17" spans="1:7" x14ac:dyDescent="0.35">
      <c r="A17" s="61"/>
      <c r="B17" s="83"/>
      <c r="C17" s="91"/>
      <c r="D17" s="84"/>
      <c r="E17" s="86"/>
      <c r="F17" s="80">
        <f>D17*E17</f>
        <v>0</v>
      </c>
      <c r="G17" s="91"/>
    </row>
    <row r="18" spans="1:7" x14ac:dyDescent="0.35">
      <c r="A18" s="61"/>
      <c r="B18" s="83"/>
      <c r="C18" s="91"/>
      <c r="D18" s="84"/>
      <c r="E18" s="86"/>
      <c r="F18" s="80">
        <f>D18*E18</f>
        <v>0</v>
      </c>
      <c r="G18" s="91"/>
    </row>
    <row r="19" spans="1:7" x14ac:dyDescent="0.35">
      <c r="B19" s="88" t="s">
        <v>158</v>
      </c>
      <c r="C19" s="126"/>
      <c r="D19" s="126"/>
      <c r="E19" s="89">
        <f>SUM(E14:E18)</f>
        <v>0</v>
      </c>
      <c r="F19" s="90">
        <f>IF(G12=TRUE,F12,SUM(F14:F18))</f>
        <v>0</v>
      </c>
      <c r="G19" s="110"/>
    </row>
    <row r="20" spans="1:7" ht="29" x14ac:dyDescent="0.35">
      <c r="B20" s="76" t="s">
        <v>151</v>
      </c>
      <c r="C20" s="102"/>
      <c r="D20" s="102" t="s">
        <v>159</v>
      </c>
      <c r="E20" s="102" t="s">
        <v>160</v>
      </c>
      <c r="F20" s="102" t="s">
        <v>154</v>
      </c>
      <c r="G20" s="102" t="s">
        <v>155</v>
      </c>
    </row>
    <row r="21" spans="1:7" ht="32.25" customHeight="1" x14ac:dyDescent="0.35">
      <c r="B21" s="101" t="s">
        <v>161</v>
      </c>
      <c r="C21" s="105"/>
      <c r="D21" s="109"/>
      <c r="E21" s="120"/>
      <c r="F21" s="80">
        <f>D21*E21</f>
        <v>0</v>
      </c>
      <c r="G21" s="108" t="b">
        <v>0</v>
      </c>
    </row>
    <row r="22" spans="1:7" ht="29" x14ac:dyDescent="0.35">
      <c r="B22" s="76" t="s">
        <v>157</v>
      </c>
      <c r="C22" s="104"/>
      <c r="D22" s="102" t="s">
        <v>159</v>
      </c>
      <c r="E22" s="102" t="s">
        <v>162</v>
      </c>
      <c r="F22" s="102" t="s">
        <v>154</v>
      </c>
      <c r="G22" s="102"/>
    </row>
    <row r="23" spans="1:7" x14ac:dyDescent="0.35">
      <c r="A23" s="61"/>
      <c r="B23" s="81"/>
      <c r="C23" s="91"/>
      <c r="D23" s="78"/>
      <c r="E23" s="79"/>
      <c r="F23" s="80">
        <f>D23*E23</f>
        <v>0</v>
      </c>
      <c r="G23" s="91"/>
    </row>
    <row r="24" spans="1:7" x14ac:dyDescent="0.35">
      <c r="A24" s="61"/>
      <c r="B24" s="81"/>
      <c r="C24" s="91"/>
      <c r="D24" s="78"/>
      <c r="E24" s="79"/>
      <c r="F24" s="80">
        <f t="shared" ref="F24:F25" si="0">D24*E24</f>
        <v>0</v>
      </c>
      <c r="G24" s="91"/>
    </row>
    <row r="25" spans="1:7" x14ac:dyDescent="0.35">
      <c r="A25" s="61"/>
      <c r="B25" s="81"/>
      <c r="C25" s="91"/>
      <c r="D25" s="78"/>
      <c r="E25" s="79"/>
      <c r="F25" s="80">
        <f t="shared" si="0"/>
        <v>0</v>
      </c>
      <c r="G25" s="91"/>
    </row>
    <row r="26" spans="1:7" x14ac:dyDescent="0.35">
      <c r="A26" s="61"/>
      <c r="B26" s="81"/>
      <c r="C26" s="91"/>
      <c r="D26" s="78"/>
      <c r="E26" s="79"/>
      <c r="F26" s="80">
        <f>D26*E26</f>
        <v>0</v>
      </c>
      <c r="G26" s="91"/>
    </row>
    <row r="27" spans="1:7" x14ac:dyDescent="0.35">
      <c r="A27" s="61"/>
      <c r="B27" s="81"/>
      <c r="C27" s="91"/>
      <c r="D27" s="78"/>
      <c r="E27" s="79"/>
      <c r="F27" s="80">
        <f>D27*E27</f>
        <v>0</v>
      </c>
      <c r="G27" s="91"/>
    </row>
    <row r="28" spans="1:7" hidden="1" x14ac:dyDescent="0.35">
      <c r="A28" s="61">
        <f t="shared" ref="A28:A29" si="1">A27+1</f>
        <v>1</v>
      </c>
      <c r="B28" s="83"/>
      <c r="C28" s="82"/>
      <c r="D28" s="84"/>
      <c r="E28" s="86"/>
      <c r="F28" s="87" t="e">
        <f>#REF!*E28*#REF!</f>
        <v>#REF!</v>
      </c>
      <c r="G28" s="91"/>
    </row>
    <row r="29" spans="1:7" hidden="1" x14ac:dyDescent="0.35">
      <c r="A29" s="61">
        <f t="shared" si="1"/>
        <v>2</v>
      </c>
      <c r="B29" s="83"/>
      <c r="C29" s="82"/>
      <c r="D29" s="84"/>
      <c r="E29" s="86"/>
      <c r="F29" s="87" t="e">
        <f>#REF!*E29*#REF!</f>
        <v>#REF!</v>
      </c>
      <c r="G29" s="91"/>
    </row>
    <row r="30" spans="1:7" x14ac:dyDescent="0.35">
      <c r="B30" s="88" t="s">
        <v>163</v>
      </c>
      <c r="C30" s="126"/>
      <c r="D30" s="126"/>
      <c r="E30" s="89">
        <f>SUM(E23:E29)</f>
        <v>0</v>
      </c>
      <c r="F30" s="92">
        <f>IF(G21=TRUE,F21,SUM(F23:F27))</f>
        <v>0</v>
      </c>
      <c r="G30" s="110"/>
    </row>
    <row r="31" spans="1:7" ht="21.5" thickBot="1" x14ac:dyDescent="0.55000000000000004">
      <c r="B31" s="72" t="s">
        <v>164</v>
      </c>
      <c r="C31" s="72"/>
      <c r="D31" s="72"/>
      <c r="E31" s="73"/>
      <c r="F31" s="106">
        <f>F19+F30</f>
        <v>0</v>
      </c>
      <c r="G31" s="111"/>
    </row>
    <row r="32" spans="1:7" x14ac:dyDescent="0.35">
      <c r="A32" s="54"/>
      <c r="E32" s="62"/>
    </row>
    <row r="33" spans="1:11" ht="15.75" customHeight="1" x14ac:dyDescent="0.5">
      <c r="A33" s="54"/>
      <c r="B33" s="66" t="s">
        <v>4</v>
      </c>
      <c r="C33" s="115"/>
      <c r="D33" s="64"/>
    </row>
    <row r="34" spans="1:11" ht="32.25" customHeight="1" x14ac:dyDescent="0.35">
      <c r="A34" s="54"/>
      <c r="B34" s="76" t="s">
        <v>151</v>
      </c>
      <c r="C34" s="102" t="s">
        <v>152</v>
      </c>
      <c r="D34" s="102" t="s">
        <v>153</v>
      </c>
      <c r="E34" s="102" t="s">
        <v>150</v>
      </c>
      <c r="F34" s="102" t="s">
        <v>165</v>
      </c>
      <c r="G34" s="102" t="s">
        <v>155</v>
      </c>
    </row>
    <row r="35" spans="1:11" ht="54.75" customHeight="1" x14ac:dyDescent="0.35">
      <c r="A35" s="54"/>
      <c r="B35" s="77" t="s">
        <v>156</v>
      </c>
      <c r="C35" s="121"/>
      <c r="D35" s="78"/>
      <c r="E35" s="79"/>
      <c r="F35" s="80">
        <f>D35*E35</f>
        <v>0</v>
      </c>
      <c r="G35" s="108" t="b">
        <v>1</v>
      </c>
    </row>
    <row r="36" spans="1:11" x14ac:dyDescent="0.35">
      <c r="A36" s="54"/>
      <c r="B36" s="76" t="s">
        <v>157</v>
      </c>
      <c r="C36" s="103"/>
      <c r="D36" s="93" t="s">
        <v>153</v>
      </c>
      <c r="E36" s="102" t="s">
        <v>150</v>
      </c>
      <c r="F36" s="103"/>
      <c r="G36" s="75"/>
    </row>
    <row r="37" spans="1:11" x14ac:dyDescent="0.35">
      <c r="A37" s="54"/>
      <c r="B37" s="81"/>
      <c r="C37" s="91"/>
      <c r="D37" s="78"/>
      <c r="E37" s="79"/>
      <c r="F37" s="80">
        <f>D37*E37</f>
        <v>0</v>
      </c>
      <c r="G37" s="91"/>
    </row>
    <row r="38" spans="1:11" x14ac:dyDescent="0.35">
      <c r="A38" s="54"/>
      <c r="B38" s="81"/>
      <c r="C38" s="91"/>
      <c r="D38" s="78"/>
      <c r="E38" s="79"/>
      <c r="F38" s="80">
        <f>D38*E38</f>
        <v>0</v>
      </c>
      <c r="G38" s="91"/>
    </row>
    <row r="39" spans="1:11" x14ac:dyDescent="0.35">
      <c r="A39" s="54"/>
      <c r="B39" s="81"/>
      <c r="C39" s="91"/>
      <c r="D39" s="78"/>
      <c r="E39" s="79"/>
      <c r="F39" s="80">
        <f>D39*E39</f>
        <v>0</v>
      </c>
      <c r="G39" s="91"/>
      <c r="K39" s="74"/>
    </row>
    <row r="40" spans="1:11" x14ac:dyDescent="0.35">
      <c r="A40" s="54"/>
      <c r="B40" s="83"/>
      <c r="C40" s="91"/>
      <c r="D40" s="84"/>
      <c r="E40" s="86"/>
      <c r="F40" s="80">
        <f>D40*E40</f>
        <v>0</v>
      </c>
      <c r="G40" s="91"/>
    </row>
    <row r="41" spans="1:11" x14ac:dyDescent="0.35">
      <c r="A41" s="54"/>
      <c r="B41" s="83"/>
      <c r="C41" s="91"/>
      <c r="D41" s="84"/>
      <c r="E41" s="86"/>
      <c r="F41" s="80">
        <f>D41*E41</f>
        <v>0</v>
      </c>
      <c r="G41" s="91"/>
    </row>
    <row r="42" spans="1:11" x14ac:dyDescent="0.35">
      <c r="A42" s="54"/>
      <c r="B42" s="88" t="s">
        <v>158</v>
      </c>
      <c r="C42" s="126"/>
      <c r="D42" s="126"/>
      <c r="E42" s="89">
        <f>SUM(E37:E41)</f>
        <v>0</v>
      </c>
      <c r="F42" s="90">
        <f>IF(G35=TRUE,F35,SUM(F37:F41))</f>
        <v>0</v>
      </c>
      <c r="G42" s="110"/>
    </row>
    <row r="43" spans="1:11" ht="29" x14ac:dyDescent="0.35">
      <c r="A43" s="54"/>
      <c r="B43" s="76" t="s">
        <v>151</v>
      </c>
      <c r="C43" s="102"/>
      <c r="D43" s="102" t="s">
        <v>159</v>
      </c>
      <c r="E43" s="102" t="s">
        <v>160</v>
      </c>
      <c r="F43" s="102" t="s">
        <v>165</v>
      </c>
      <c r="G43" s="102" t="s">
        <v>155</v>
      </c>
    </row>
    <row r="44" spans="1:11" ht="28.5" customHeight="1" x14ac:dyDescent="0.35">
      <c r="A44" s="54"/>
      <c r="B44" s="101" t="s">
        <v>161</v>
      </c>
      <c r="C44" s="105"/>
      <c r="D44" s="109"/>
      <c r="E44" s="120"/>
      <c r="F44" s="80">
        <f>D44*E44</f>
        <v>0</v>
      </c>
      <c r="G44" s="108" t="b">
        <v>1</v>
      </c>
    </row>
    <row r="45" spans="1:11" ht="29" x14ac:dyDescent="0.35">
      <c r="A45" s="54"/>
      <c r="B45" s="76" t="s">
        <v>157</v>
      </c>
      <c r="C45" s="104"/>
      <c r="D45" s="102" t="s">
        <v>159</v>
      </c>
      <c r="E45" s="102" t="s">
        <v>162</v>
      </c>
      <c r="F45" s="102" t="s">
        <v>165</v>
      </c>
      <c r="G45" s="102"/>
    </row>
    <row r="46" spans="1:11" x14ac:dyDescent="0.35">
      <c r="A46" s="54"/>
      <c r="B46" s="81"/>
      <c r="C46" s="91"/>
      <c r="D46" s="78"/>
      <c r="E46" s="79"/>
      <c r="F46" s="80">
        <f>D46*E46</f>
        <v>0</v>
      </c>
      <c r="G46" s="91"/>
    </row>
    <row r="47" spans="1:11" x14ac:dyDescent="0.35">
      <c r="A47" s="54"/>
      <c r="B47" s="81"/>
      <c r="C47" s="91"/>
      <c r="D47" s="78"/>
      <c r="E47" s="79"/>
      <c r="F47" s="80">
        <f>D47*E47</f>
        <v>0</v>
      </c>
      <c r="G47" s="91"/>
    </row>
    <row r="48" spans="1:11" x14ac:dyDescent="0.35">
      <c r="A48" s="54"/>
      <c r="B48" s="81"/>
      <c r="C48" s="91"/>
      <c r="D48" s="78"/>
      <c r="E48" s="79"/>
      <c r="F48" s="80">
        <f t="shared" ref="F48:F50" si="2">D48*E48</f>
        <v>0</v>
      </c>
      <c r="G48" s="91"/>
    </row>
    <row r="49" spans="1:7" x14ac:dyDescent="0.35">
      <c r="A49" s="54"/>
      <c r="B49" s="83"/>
      <c r="C49" s="127"/>
      <c r="D49" s="84"/>
      <c r="E49" s="86"/>
      <c r="F49" s="80">
        <f t="shared" si="2"/>
        <v>0</v>
      </c>
      <c r="G49" s="91"/>
    </row>
    <row r="50" spans="1:7" x14ac:dyDescent="0.35">
      <c r="A50" s="54"/>
      <c r="B50" s="83"/>
      <c r="C50" s="127"/>
      <c r="D50" s="84"/>
      <c r="E50" s="86"/>
      <c r="F50" s="80">
        <f t="shared" si="2"/>
        <v>0</v>
      </c>
      <c r="G50" s="91"/>
    </row>
    <row r="51" spans="1:7" x14ac:dyDescent="0.35">
      <c r="A51" s="54"/>
      <c r="B51" s="88" t="s">
        <v>163</v>
      </c>
      <c r="C51" s="126"/>
      <c r="D51" s="126"/>
      <c r="E51" s="89">
        <f>SUM(E46:E50)</f>
        <v>0</v>
      </c>
      <c r="F51" s="92">
        <f>IF(G44=TRUE,F44,SUM(F46:F50))</f>
        <v>0</v>
      </c>
      <c r="G51" s="110"/>
    </row>
    <row r="52" spans="1:7" ht="21.5" thickBot="1" x14ac:dyDescent="0.55000000000000004">
      <c r="A52" s="54"/>
      <c r="B52" s="72" t="s">
        <v>166</v>
      </c>
      <c r="C52" s="72"/>
      <c r="D52" s="72"/>
      <c r="E52" s="73"/>
      <c r="F52" s="106">
        <f>F42+F51</f>
        <v>0</v>
      </c>
      <c r="G52" s="111"/>
    </row>
    <row r="53" spans="1:7" x14ac:dyDescent="0.35">
      <c r="A53" s="54"/>
      <c r="B53" s="112"/>
      <c r="C53" s="112"/>
      <c r="D53" s="112"/>
      <c r="E53" s="113"/>
      <c r="F53" s="114"/>
      <c r="G53" s="98"/>
    </row>
    <row r="54" spans="1:7" ht="21" x14ac:dyDescent="0.5">
      <c r="A54" s="54"/>
      <c r="B54" s="66" t="s">
        <v>5</v>
      </c>
      <c r="C54" s="115"/>
      <c r="D54" s="64"/>
    </row>
    <row r="55" spans="1:7" ht="29" x14ac:dyDescent="0.35">
      <c r="A55" s="54"/>
      <c r="B55" s="76" t="s">
        <v>151</v>
      </c>
      <c r="C55" s="102" t="s">
        <v>152</v>
      </c>
      <c r="D55" s="102" t="s">
        <v>153</v>
      </c>
      <c r="E55" s="102" t="s">
        <v>150</v>
      </c>
      <c r="F55" s="102" t="s">
        <v>167</v>
      </c>
      <c r="G55" s="102" t="s">
        <v>155</v>
      </c>
    </row>
    <row r="56" spans="1:7" ht="43.5" x14ac:dyDescent="0.35">
      <c r="A56" s="54"/>
      <c r="B56" s="77" t="s">
        <v>156</v>
      </c>
      <c r="C56" s="121"/>
      <c r="D56" s="78"/>
      <c r="E56" s="79"/>
      <c r="F56" s="80">
        <f>D56*E56</f>
        <v>0</v>
      </c>
      <c r="G56" s="108" t="b">
        <v>1</v>
      </c>
    </row>
    <row r="57" spans="1:7" x14ac:dyDescent="0.35">
      <c r="A57" s="54"/>
      <c r="B57" s="76" t="s">
        <v>157</v>
      </c>
      <c r="C57" s="103"/>
      <c r="D57" s="93" t="s">
        <v>153</v>
      </c>
      <c r="E57" s="102" t="s">
        <v>150</v>
      </c>
      <c r="F57" s="103"/>
      <c r="G57" s="75"/>
    </row>
    <row r="58" spans="1:7" x14ac:dyDescent="0.35">
      <c r="A58" s="54"/>
      <c r="B58" s="81"/>
      <c r="C58" s="91"/>
      <c r="D58" s="78"/>
      <c r="E58" s="79"/>
      <c r="F58" s="80">
        <f>D58*E58</f>
        <v>0</v>
      </c>
      <c r="G58" s="91"/>
    </row>
    <row r="59" spans="1:7" x14ac:dyDescent="0.35">
      <c r="A59" s="54"/>
      <c r="B59" s="81"/>
      <c r="C59" s="91"/>
      <c r="D59" s="78"/>
      <c r="E59" s="79"/>
      <c r="F59" s="80">
        <f>D59*E59</f>
        <v>0</v>
      </c>
      <c r="G59" s="91"/>
    </row>
    <row r="60" spans="1:7" x14ac:dyDescent="0.35">
      <c r="A60" s="54"/>
      <c r="B60" s="81"/>
      <c r="C60" s="91"/>
      <c r="D60" s="78"/>
      <c r="E60" s="79"/>
      <c r="F60" s="80">
        <f>D60*E60</f>
        <v>0</v>
      </c>
      <c r="G60" s="91"/>
    </row>
    <row r="61" spans="1:7" x14ac:dyDescent="0.35">
      <c r="A61" s="54"/>
      <c r="B61" s="83"/>
      <c r="C61" s="91"/>
      <c r="D61" s="84"/>
      <c r="E61" s="86"/>
      <c r="F61" s="80">
        <f>D61*E61</f>
        <v>0</v>
      </c>
      <c r="G61" s="91"/>
    </row>
    <row r="62" spans="1:7" x14ac:dyDescent="0.35">
      <c r="A62" s="54"/>
      <c r="B62" s="83"/>
      <c r="C62" s="91"/>
      <c r="D62" s="84"/>
      <c r="E62" s="86"/>
      <c r="F62" s="80">
        <f>D62*E62</f>
        <v>0</v>
      </c>
      <c r="G62" s="91"/>
    </row>
    <row r="63" spans="1:7" x14ac:dyDescent="0.35">
      <c r="A63" s="54"/>
      <c r="B63" s="88" t="s">
        <v>158</v>
      </c>
      <c r="C63" s="126"/>
      <c r="D63" s="126"/>
      <c r="E63" s="89">
        <f>SUM(E58:E62)</f>
        <v>0</v>
      </c>
      <c r="F63" s="90">
        <f>IF(G56=TRUE,F56,SUM(F58:F62))</f>
        <v>0</v>
      </c>
      <c r="G63" s="110"/>
    </row>
    <row r="64" spans="1:7" ht="29" x14ac:dyDescent="0.35">
      <c r="A64" s="54"/>
      <c r="B64" s="76" t="s">
        <v>151</v>
      </c>
      <c r="C64" s="102"/>
      <c r="D64" s="102" t="s">
        <v>159</v>
      </c>
      <c r="E64" s="102" t="s">
        <v>160</v>
      </c>
      <c r="F64" s="102" t="s">
        <v>167</v>
      </c>
      <c r="G64" s="102" t="s">
        <v>155</v>
      </c>
    </row>
    <row r="65" spans="1:7" ht="32.25" customHeight="1" x14ac:dyDescent="0.35">
      <c r="A65" s="54"/>
      <c r="B65" s="101" t="s">
        <v>161</v>
      </c>
      <c r="C65" s="105"/>
      <c r="D65" s="109"/>
      <c r="E65" s="120"/>
      <c r="F65" s="80">
        <f>D65*E65</f>
        <v>0</v>
      </c>
      <c r="G65" s="108" t="b">
        <v>0</v>
      </c>
    </row>
    <row r="66" spans="1:7" ht="29" x14ac:dyDescent="0.35">
      <c r="A66" s="54"/>
      <c r="B66" s="76" t="s">
        <v>157</v>
      </c>
      <c r="C66" s="104"/>
      <c r="D66" s="102" t="s">
        <v>159</v>
      </c>
      <c r="E66" s="102" t="s">
        <v>162</v>
      </c>
      <c r="F66" s="102" t="s">
        <v>167</v>
      </c>
      <c r="G66" s="102"/>
    </row>
    <row r="67" spans="1:7" x14ac:dyDescent="0.35">
      <c r="A67" s="54"/>
      <c r="B67" s="81"/>
      <c r="C67" s="91"/>
      <c r="D67" s="78"/>
      <c r="E67" s="79"/>
      <c r="F67" s="80">
        <f>D67*E67</f>
        <v>0</v>
      </c>
      <c r="G67" s="91"/>
    </row>
    <row r="68" spans="1:7" x14ac:dyDescent="0.35">
      <c r="A68" s="54"/>
      <c r="B68" s="81"/>
      <c r="C68" s="91"/>
      <c r="D68" s="78"/>
      <c r="E68" s="79"/>
      <c r="F68" s="80">
        <f>D68*E68</f>
        <v>0</v>
      </c>
      <c r="G68" s="91"/>
    </row>
    <row r="69" spans="1:7" x14ac:dyDescent="0.35">
      <c r="A69" s="54"/>
      <c r="B69" s="81"/>
      <c r="C69" s="91"/>
      <c r="D69" s="78"/>
      <c r="E69" s="79"/>
      <c r="F69" s="80">
        <f>D69*E69</f>
        <v>0</v>
      </c>
      <c r="G69" s="91"/>
    </row>
    <row r="70" spans="1:7" x14ac:dyDescent="0.35">
      <c r="A70" s="54"/>
      <c r="B70" s="83"/>
      <c r="C70" s="127"/>
      <c r="D70" s="84"/>
      <c r="E70" s="86"/>
      <c r="F70" s="80">
        <f>D70*E70</f>
        <v>0</v>
      </c>
      <c r="G70" s="91"/>
    </row>
    <row r="71" spans="1:7" x14ac:dyDescent="0.35">
      <c r="A71" s="54"/>
      <c r="B71" s="83"/>
      <c r="C71" s="127"/>
      <c r="D71" s="84"/>
      <c r="E71" s="86"/>
      <c r="F71" s="80">
        <f>D71*E71</f>
        <v>0</v>
      </c>
      <c r="G71" s="91"/>
    </row>
    <row r="72" spans="1:7" x14ac:dyDescent="0.35">
      <c r="A72" s="54"/>
      <c r="B72" s="88" t="s">
        <v>163</v>
      </c>
      <c r="C72" s="126"/>
      <c r="D72" s="126"/>
      <c r="E72" s="89">
        <f>SUM(E67:E71)</f>
        <v>0</v>
      </c>
      <c r="F72" s="92">
        <f>IF(G65=TRUE,F65,SUM(F67:F71))</f>
        <v>0</v>
      </c>
      <c r="G72" s="110"/>
    </row>
    <row r="73" spans="1:7" ht="21.5" thickBot="1" x14ac:dyDescent="0.55000000000000004">
      <c r="A73" s="54"/>
      <c r="B73" s="72" t="s">
        <v>168</v>
      </c>
      <c r="C73" s="72"/>
      <c r="D73" s="72"/>
      <c r="E73" s="73"/>
      <c r="F73" s="106">
        <f>F63+F72</f>
        <v>0</v>
      </c>
      <c r="G73" s="111"/>
    </row>
    <row r="74" spans="1:7" x14ac:dyDescent="0.35">
      <c r="A74" s="54"/>
      <c r="B74" s="112"/>
      <c r="C74" s="112"/>
      <c r="D74" s="112"/>
      <c r="E74" s="113"/>
      <c r="F74" s="114"/>
      <c r="G74" s="98"/>
    </row>
    <row r="75" spans="1:7" ht="15" thickBot="1" x14ac:dyDescent="0.4">
      <c r="A75" s="54"/>
      <c r="B75" s="63"/>
      <c r="C75" s="63"/>
      <c r="D75" s="63"/>
      <c r="E75" s="68"/>
      <c r="F75" s="69"/>
      <c r="G75" s="98"/>
    </row>
    <row r="76" spans="1:7" x14ac:dyDescent="0.35">
      <c r="A76" s="54"/>
    </row>
    <row r="77" spans="1:7" ht="18.5" x14ac:dyDescent="0.45">
      <c r="A77" s="60"/>
      <c r="B77" s="118" t="s">
        <v>169</v>
      </c>
      <c r="C77" s="119"/>
      <c r="D77" s="111" t="s">
        <v>3</v>
      </c>
      <c r="E77" s="111" t="s">
        <v>4</v>
      </c>
      <c r="F77" s="111" t="s">
        <v>5</v>
      </c>
      <c r="G77" s="111" t="s">
        <v>73</v>
      </c>
    </row>
    <row r="78" spans="1:7" ht="43.5" x14ac:dyDescent="0.35">
      <c r="B78" s="85" t="s">
        <v>170</v>
      </c>
      <c r="C78" s="75"/>
      <c r="D78" s="78"/>
      <c r="E78" s="78"/>
      <c r="F78" s="78"/>
      <c r="G78" s="78"/>
    </row>
    <row r="79" spans="1:7" ht="58" x14ac:dyDescent="0.35">
      <c r="B79" s="85" t="s">
        <v>171</v>
      </c>
      <c r="C79" s="95"/>
      <c r="D79" s="78"/>
      <c r="E79" s="78"/>
      <c r="F79" s="78"/>
      <c r="G79" s="78"/>
    </row>
    <row r="80" spans="1:7" ht="87" x14ac:dyDescent="0.35">
      <c r="B80" s="85" t="s">
        <v>172</v>
      </c>
      <c r="C80" s="75"/>
      <c r="D80" s="78"/>
      <c r="E80" s="78"/>
      <c r="F80" s="78"/>
      <c r="G80" s="78"/>
    </row>
    <row r="81" spans="2:7" ht="43.5" x14ac:dyDescent="0.35">
      <c r="B81" s="85" t="s">
        <v>173</v>
      </c>
      <c r="C81" s="75"/>
      <c r="D81" s="78"/>
      <c r="E81" s="78"/>
      <c r="F81" s="78"/>
      <c r="G81" s="78"/>
    </row>
    <row r="82" spans="2:7" x14ac:dyDescent="0.35">
      <c r="B82" s="136" t="s">
        <v>174</v>
      </c>
      <c r="C82" s="75"/>
      <c r="D82" s="78"/>
      <c r="E82" s="78"/>
      <c r="F82" s="78"/>
      <c r="G82" s="78"/>
    </row>
    <row r="83" spans="2:7" x14ac:dyDescent="0.35">
      <c r="B83" s="136" t="s">
        <v>175</v>
      </c>
      <c r="C83" s="75"/>
      <c r="D83" s="78"/>
      <c r="E83" s="78"/>
      <c r="F83" s="78"/>
      <c r="G83" s="78"/>
    </row>
    <row r="84" spans="2:7" x14ac:dyDescent="0.35">
      <c r="B84" s="136" t="s">
        <v>176</v>
      </c>
      <c r="C84" s="75"/>
      <c r="D84" s="78"/>
      <c r="E84" s="78"/>
      <c r="F84" s="78"/>
      <c r="G84" s="78"/>
    </row>
    <row r="85" spans="2:7" x14ac:dyDescent="0.35">
      <c r="B85" s="136" t="s">
        <v>177</v>
      </c>
      <c r="C85" s="75"/>
      <c r="D85" s="78"/>
      <c r="E85" s="78"/>
      <c r="F85" s="78"/>
      <c r="G85" s="78"/>
    </row>
    <row r="86" spans="2:7" x14ac:dyDescent="0.35">
      <c r="B86" s="94" t="s">
        <v>178</v>
      </c>
      <c r="C86" s="75"/>
      <c r="D86" s="78"/>
      <c r="E86" s="78"/>
      <c r="F86" s="78"/>
      <c r="G86" s="78"/>
    </row>
    <row r="87" spans="2:7" x14ac:dyDescent="0.35">
      <c r="B87" s="94" t="s">
        <v>178</v>
      </c>
      <c r="C87" s="75"/>
      <c r="D87" s="78"/>
      <c r="E87" s="78"/>
      <c r="F87" s="78"/>
      <c r="G87" s="78"/>
    </row>
    <row r="88" spans="2:7" x14ac:dyDescent="0.35">
      <c r="B88" s="94" t="s">
        <v>178</v>
      </c>
      <c r="C88" s="75"/>
      <c r="D88" s="78"/>
      <c r="E88" s="78"/>
      <c r="F88" s="78"/>
      <c r="G88" s="78"/>
    </row>
    <row r="89" spans="2:7" x14ac:dyDescent="0.35">
      <c r="B89" s="94" t="s">
        <v>178</v>
      </c>
      <c r="C89" s="75"/>
      <c r="D89" s="78"/>
      <c r="E89" s="78"/>
      <c r="F89" s="78"/>
      <c r="G89" s="78"/>
    </row>
    <row r="90" spans="2:7" x14ac:dyDescent="0.35">
      <c r="B90" s="76" t="s">
        <v>179</v>
      </c>
      <c r="C90" s="75"/>
      <c r="D90" s="96">
        <f>SUM(D78:D89)</f>
        <v>0</v>
      </c>
      <c r="E90" s="96">
        <f t="shared" ref="E90:F90" si="3">SUM(E78:E89)</f>
        <v>0</v>
      </c>
      <c r="F90" s="96">
        <f t="shared" si="3"/>
        <v>0</v>
      </c>
      <c r="G90" s="96">
        <f>SUM(G78:G89)</f>
        <v>0</v>
      </c>
    </row>
    <row r="91" spans="2:7" x14ac:dyDescent="0.35">
      <c r="D91" s="56"/>
      <c r="E91" s="56"/>
      <c r="F91" s="56"/>
      <c r="G91" s="56"/>
    </row>
    <row r="92" spans="2:7" x14ac:dyDescent="0.35">
      <c r="D92" s="56"/>
      <c r="E92" s="56"/>
      <c r="F92" s="56"/>
      <c r="G92" s="56"/>
    </row>
    <row r="93" spans="2:7" ht="15" thickBot="1" x14ac:dyDescent="0.4">
      <c r="B93" s="57" t="s">
        <v>180</v>
      </c>
      <c r="C93" s="57"/>
      <c r="D93" s="67">
        <f>F31+D90</f>
        <v>0</v>
      </c>
      <c r="E93" s="58">
        <f>F52+E90</f>
        <v>0</v>
      </c>
      <c r="F93" s="58">
        <f>F73+F90</f>
        <v>0</v>
      </c>
      <c r="G93" s="67">
        <f>SUM(D93:F93)</f>
        <v>0</v>
      </c>
    </row>
    <row r="94" spans="2:7" ht="15" thickTop="1" x14ac:dyDescent="0.35"/>
  </sheetData>
  <mergeCells count="2">
    <mergeCell ref="D7:G7"/>
    <mergeCell ref="D2:G2"/>
  </mergeCells>
  <conditionalFormatting sqref="D4:G4">
    <cfRule type="expression" dxfId="19" priority="1">
      <formula>"IF($D$4:$F$4&lt;0)"</formula>
    </cfRule>
  </conditionalFormatting>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35432-D09A-414D-9576-C8EFE8A042B8}">
  <sheetPr>
    <tabColor theme="9" tint="-0.249977111117893"/>
    <pageSetUpPr fitToPage="1"/>
  </sheetPr>
  <dimension ref="B1:AN112"/>
  <sheetViews>
    <sheetView showGridLines="0" workbookViewId="0">
      <selection activeCell="K10" sqref="K10"/>
    </sheetView>
  </sheetViews>
  <sheetFormatPr defaultColWidth="9.1796875" defaultRowHeight="14.5" outlineLevelRow="1" x14ac:dyDescent="0.35"/>
  <cols>
    <col min="1" max="1" width="1.54296875" style="228" customWidth="1"/>
    <col min="2" max="2" width="9.1796875" style="228" customWidth="1"/>
    <col min="3" max="3" width="25.1796875" style="228" bestFit="1" customWidth="1"/>
    <col min="4" max="4" width="31.1796875" style="228" bestFit="1" customWidth="1"/>
    <col min="5" max="5" width="12" style="228" bestFit="1" customWidth="1"/>
    <col min="6" max="9" width="12.81640625" style="228" bestFit="1" customWidth="1"/>
    <col min="10" max="10" width="4.26953125" customWidth="1"/>
    <col min="11" max="11" width="39.453125" style="228" customWidth="1"/>
    <col min="12" max="12" width="11.1796875" style="228" customWidth="1"/>
    <col min="13" max="13" width="9.453125" style="228" customWidth="1"/>
    <col min="14" max="14" width="9.453125" style="230" customWidth="1"/>
    <col min="15" max="16" width="9.453125" style="228" customWidth="1"/>
    <col min="17" max="17" width="13.81640625" style="228" hidden="1" customWidth="1"/>
    <col min="18" max="18" width="8" style="228" hidden="1" customWidth="1"/>
    <col min="19" max="19" width="12.453125" style="228" hidden="1" customWidth="1"/>
    <col min="20" max="20" width="8.1796875" style="228" hidden="1" customWidth="1"/>
    <col min="21" max="21" width="13.81640625" style="228" hidden="1" customWidth="1"/>
    <col min="22" max="22" width="12.7265625" style="228" hidden="1" customWidth="1"/>
    <col min="23" max="23" width="19.54296875" style="231" hidden="1" customWidth="1"/>
    <col min="24" max="24" width="1.26953125" style="228" hidden="1" customWidth="1"/>
    <col min="25" max="25" width="9.81640625" style="228" hidden="1" customWidth="1"/>
    <col min="26" max="28" width="9.1796875" style="228" hidden="1" customWidth="1"/>
    <col min="29" max="29" width="10.7265625" style="228" hidden="1" customWidth="1"/>
    <col min="30" max="30" width="9.81640625" style="228" hidden="1" customWidth="1"/>
    <col min="31" max="31" width="10.7265625" style="228" hidden="1" customWidth="1"/>
    <col min="32" max="32" width="1.7265625" style="228" hidden="1" customWidth="1"/>
    <col min="33" max="33" width="9.81640625" style="228" hidden="1" customWidth="1"/>
    <col min="34" max="34" width="6.81640625" style="228" hidden="1" customWidth="1"/>
    <col min="35" max="35" width="9.54296875" style="228" hidden="1" customWidth="1"/>
    <col min="36" max="36" width="9.81640625" style="228" hidden="1" customWidth="1"/>
    <col min="37" max="37" width="13.7265625" style="228" hidden="1" customWidth="1"/>
    <col min="38" max="38" width="13.54296875" style="228" hidden="1" customWidth="1"/>
    <col min="39" max="39" width="15.1796875" style="228" hidden="1" customWidth="1"/>
    <col min="40" max="40" width="1.54296875" style="228" hidden="1" customWidth="1"/>
    <col min="41" max="41" width="0" style="228" hidden="1" customWidth="1"/>
    <col min="42" max="16384" width="9.1796875" style="228"/>
  </cols>
  <sheetData>
    <row r="1" spans="2:40" s="303" customFormat="1" x14ac:dyDescent="0.35"/>
    <row r="2" spans="2:40" s="303" customFormat="1" x14ac:dyDescent="0.35"/>
    <row r="3" spans="2:40" s="303" customFormat="1" x14ac:dyDescent="0.35"/>
    <row r="4" spans="2:40" s="303" customFormat="1" x14ac:dyDescent="0.35"/>
    <row r="5" spans="2:40" s="303" customFormat="1" x14ac:dyDescent="0.35"/>
    <row r="6" spans="2:40" customFormat="1" ht="15" thickBot="1" x14ac:dyDescent="0.4"/>
    <row r="7" spans="2:40" ht="15.75" customHeight="1" thickBot="1" x14ac:dyDescent="0.4">
      <c r="C7" s="432"/>
      <c r="D7" s="433"/>
      <c r="E7" s="234" t="s">
        <v>0</v>
      </c>
      <c r="W7" s="228"/>
    </row>
    <row r="8" spans="2:40" customFormat="1" ht="15.75" customHeight="1" x14ac:dyDescent="0.35"/>
    <row r="9" spans="2:40" ht="15.75" customHeight="1" thickBot="1" x14ac:dyDescent="0.4">
      <c r="C9"/>
      <c r="D9"/>
      <c r="E9"/>
      <c r="N9" s="228"/>
      <c r="U9" s="235"/>
      <c r="V9" s="235"/>
      <c r="W9" s="228"/>
      <c r="X9" s="230"/>
    </row>
    <row r="10" spans="2:40" ht="15" thickBot="1" x14ac:dyDescent="0.4">
      <c r="C10" s="49"/>
      <c r="D10" s="234" t="s">
        <v>76</v>
      </c>
      <c r="E10" s="234"/>
      <c r="N10" s="228"/>
      <c r="U10" s="235"/>
      <c r="V10" s="235"/>
      <c r="W10" s="228"/>
      <c r="X10" s="230"/>
    </row>
    <row r="11" spans="2:40" ht="15" thickBot="1" x14ac:dyDescent="0.4">
      <c r="C11" s="49"/>
      <c r="D11" s="234" t="s">
        <v>77</v>
      </c>
      <c r="E11" s="234"/>
      <c r="N11" s="228"/>
      <c r="R11" s="230"/>
      <c r="S11" s="233"/>
      <c r="U11" s="230"/>
      <c r="W11" s="230"/>
    </row>
    <row r="12" spans="2:40" ht="42.75" customHeight="1" thickBot="1" x14ac:dyDescent="0.4">
      <c r="C12" s="49"/>
      <c r="D12" s="450" t="s">
        <v>78</v>
      </c>
      <c r="E12" s="451"/>
      <c r="F12" s="451"/>
      <c r="G12" s="451"/>
      <c r="H12" s="451"/>
      <c r="K12" s="234"/>
      <c r="N12" s="228"/>
      <c r="Q12"/>
      <c r="R12"/>
      <c r="S12"/>
      <c r="T12"/>
      <c r="U12"/>
      <c r="V12"/>
      <c r="W12"/>
      <c r="X12"/>
    </row>
    <row r="13" spans="2:40" x14ac:dyDescent="0.35">
      <c r="B13" s="236"/>
      <c r="N13" s="228"/>
      <c r="Q13"/>
      <c r="R13"/>
      <c r="S13"/>
      <c r="T13"/>
      <c r="U13"/>
      <c r="V13"/>
      <c r="W13"/>
      <c r="X13"/>
    </row>
    <row r="14" spans="2:40" x14ac:dyDescent="0.35">
      <c r="B14" s="236"/>
      <c r="N14" s="228"/>
      <c r="Q14" s="458" t="s">
        <v>3</v>
      </c>
      <c r="R14" s="459"/>
      <c r="S14" s="459"/>
      <c r="T14" s="459"/>
      <c r="U14" s="459"/>
      <c r="V14" s="459"/>
      <c r="W14" s="460"/>
      <c r="X14" s="237"/>
      <c r="Y14" s="458" t="s">
        <v>4</v>
      </c>
      <c r="Z14" s="459"/>
      <c r="AA14" s="459"/>
      <c r="AB14" s="459"/>
      <c r="AC14" s="459"/>
      <c r="AD14" s="459"/>
      <c r="AE14" s="460"/>
      <c r="AF14" s="237"/>
      <c r="AG14" s="458" t="s">
        <v>5</v>
      </c>
      <c r="AH14" s="459"/>
      <c r="AI14" s="459"/>
      <c r="AJ14" s="459"/>
      <c r="AK14" s="459"/>
      <c r="AL14" s="459"/>
      <c r="AM14" s="460"/>
      <c r="AN14" s="237"/>
    </row>
    <row r="15" spans="2:40" ht="15" thickBot="1" x14ac:dyDescent="0.4">
      <c r="C15" s="238" t="s">
        <v>79</v>
      </c>
      <c r="F15" s="239" t="s">
        <v>3</v>
      </c>
      <c r="G15" s="239" t="s">
        <v>4</v>
      </c>
      <c r="H15" s="239" t="s">
        <v>5</v>
      </c>
      <c r="I15" s="240"/>
      <c r="N15" s="228"/>
      <c r="Q15" s="241"/>
      <c r="R15" s="242"/>
      <c r="S15" s="243"/>
      <c r="T15" s="243"/>
      <c r="U15" s="244"/>
      <c r="V15" s="243"/>
      <c r="W15" s="245"/>
      <c r="X15" s="246"/>
      <c r="Y15" s="241"/>
      <c r="Z15" s="242"/>
      <c r="AA15" s="243"/>
      <c r="AB15" s="243"/>
      <c r="AC15" s="244"/>
      <c r="AD15" s="243"/>
      <c r="AE15" s="245"/>
      <c r="AF15" s="246"/>
      <c r="AG15" s="241"/>
      <c r="AH15" s="242"/>
      <c r="AI15" s="243"/>
      <c r="AJ15" s="243"/>
      <c r="AK15" s="244"/>
      <c r="AL15" s="243"/>
      <c r="AM15" s="245"/>
      <c r="AN15" s="246"/>
    </row>
    <row r="16" spans="2:40" ht="37.5" customHeight="1" thickBot="1" x14ac:dyDescent="0.4">
      <c r="C16" s="247" t="s">
        <v>80</v>
      </c>
      <c r="D16" s="248" t="s">
        <v>81</v>
      </c>
      <c r="E16" s="248" t="s">
        <v>82</v>
      </c>
      <c r="F16" s="247" t="s">
        <v>83</v>
      </c>
      <c r="G16" s="247" t="s">
        <v>83</v>
      </c>
      <c r="H16" s="247" t="s">
        <v>83</v>
      </c>
      <c r="N16" s="228"/>
      <c r="Q16" s="249" t="s">
        <v>84</v>
      </c>
      <c r="R16" s="249" t="s">
        <v>85</v>
      </c>
      <c r="S16" s="250" t="s">
        <v>86</v>
      </c>
      <c r="T16" s="251" t="s">
        <v>87</v>
      </c>
      <c r="U16" s="251" t="s">
        <v>88</v>
      </c>
      <c r="V16" s="249" t="s">
        <v>89</v>
      </c>
      <c r="W16" s="249" t="s">
        <v>25</v>
      </c>
      <c r="X16" s="246"/>
      <c r="Y16" s="249" t="s">
        <v>23</v>
      </c>
      <c r="Z16" s="249" t="s">
        <v>85</v>
      </c>
      <c r="AA16" s="250" t="s">
        <v>86</v>
      </c>
      <c r="AB16" s="251" t="s">
        <v>87</v>
      </c>
      <c r="AC16" s="251" t="s">
        <v>88</v>
      </c>
      <c r="AD16" s="249" t="s">
        <v>89</v>
      </c>
      <c r="AE16" s="249" t="s">
        <v>25</v>
      </c>
      <c r="AF16" s="246"/>
      <c r="AG16" s="249" t="s">
        <v>23</v>
      </c>
      <c r="AH16" s="249" t="s">
        <v>85</v>
      </c>
      <c r="AI16" s="250" t="s">
        <v>86</v>
      </c>
      <c r="AJ16" s="251" t="s">
        <v>87</v>
      </c>
      <c r="AK16" s="251" t="s">
        <v>88</v>
      </c>
      <c r="AL16" s="249" t="s">
        <v>89</v>
      </c>
      <c r="AM16" s="249" t="s">
        <v>25</v>
      </c>
      <c r="AN16" s="246"/>
    </row>
    <row r="17" spans="2:40" s="261" customFormat="1" ht="15" thickBot="1" x14ac:dyDescent="0.4">
      <c r="B17" s="228"/>
      <c r="C17" s="252" t="s">
        <v>90</v>
      </c>
      <c r="D17" s="253" t="s">
        <v>91</v>
      </c>
      <c r="E17" s="253" t="s">
        <v>92</v>
      </c>
      <c r="F17" s="253" t="s">
        <v>93</v>
      </c>
      <c r="G17" s="253" t="s">
        <v>93</v>
      </c>
      <c r="H17" s="253" t="s">
        <v>93</v>
      </c>
      <c r="I17" s="228"/>
      <c r="J17"/>
      <c r="K17" s="228"/>
      <c r="L17" s="228"/>
      <c r="M17" s="228"/>
      <c r="N17" s="228"/>
      <c r="O17" s="228"/>
      <c r="P17" s="228"/>
      <c r="Q17" s="254"/>
      <c r="R17" s="255"/>
      <c r="S17" s="256"/>
      <c r="T17" s="257">
        <v>2080</v>
      </c>
      <c r="U17" s="258"/>
      <c r="V17" s="255">
        <f>C10</f>
        <v>0</v>
      </c>
      <c r="W17" s="259"/>
      <c r="X17" s="260"/>
      <c r="Y17" s="254"/>
      <c r="Z17" s="255"/>
      <c r="AA17" s="256"/>
      <c r="AB17" s="257">
        <v>2080</v>
      </c>
      <c r="AC17" s="258"/>
      <c r="AD17" s="255">
        <f>C10</f>
        <v>0</v>
      </c>
      <c r="AE17" s="259"/>
      <c r="AF17" s="260"/>
      <c r="AG17" s="254"/>
      <c r="AH17" s="255"/>
      <c r="AI17" s="256"/>
      <c r="AJ17" s="257">
        <v>2080</v>
      </c>
      <c r="AK17" s="258"/>
      <c r="AL17" s="255">
        <f>C10</f>
        <v>0</v>
      </c>
      <c r="AM17" s="259"/>
      <c r="AN17" s="260"/>
    </row>
    <row r="18" spans="2:40" ht="15" thickBot="1" x14ac:dyDescent="0.4">
      <c r="B18" s="230">
        <v>1</v>
      </c>
      <c r="C18" s="51"/>
      <c r="D18" s="51"/>
      <c r="E18" s="52"/>
      <c r="F18" s="53"/>
      <c r="G18" s="53"/>
      <c r="H18" s="53"/>
      <c r="N18" s="228"/>
      <c r="Q18" s="262">
        <f>E18</f>
        <v>0</v>
      </c>
      <c r="R18" s="263">
        <f>Q18/T$17</f>
        <v>0</v>
      </c>
      <c r="S18" s="264">
        <f>F18</f>
        <v>0</v>
      </c>
      <c r="T18" s="265">
        <f>S18*T$17</f>
        <v>0</v>
      </c>
      <c r="U18" s="263">
        <f>R18*T18</f>
        <v>0</v>
      </c>
      <c r="V18" s="266">
        <f>IF(ISERROR(U18*V$17),"",U18*V$17)</f>
        <v>0</v>
      </c>
      <c r="W18" s="267">
        <f>IF(ISERROR(U18+V18),"",U18+V18)</f>
        <v>0</v>
      </c>
      <c r="X18" s="246"/>
      <c r="Y18" s="262">
        <f>Q18*(1+$C$11)</f>
        <v>0</v>
      </c>
      <c r="Z18" s="263">
        <f>Y18/AB$17</f>
        <v>0</v>
      </c>
      <c r="AA18" s="264">
        <f>G18</f>
        <v>0</v>
      </c>
      <c r="AB18" s="265">
        <f>AA18*AB$17</f>
        <v>0</v>
      </c>
      <c r="AC18" s="263">
        <f>Z18*AB18</f>
        <v>0</v>
      </c>
      <c r="AD18" s="266">
        <f>IF(ISERROR(AC18*AD$17),"",AC18*AD$17)</f>
        <v>0</v>
      </c>
      <c r="AE18" s="267">
        <f>IF(ISERROR(AC18+AD18),"",AC18+AD18)</f>
        <v>0</v>
      </c>
      <c r="AF18" s="246"/>
      <c r="AG18" s="262">
        <f>Y18*(1+$C$11)</f>
        <v>0</v>
      </c>
      <c r="AH18" s="263">
        <f>AG18/AJ$17</f>
        <v>0</v>
      </c>
      <c r="AI18" s="264">
        <f>H18</f>
        <v>0</v>
      </c>
      <c r="AJ18" s="265">
        <f>AI18*AJ$17</f>
        <v>0</v>
      </c>
      <c r="AK18" s="263">
        <f>AH18*AJ18</f>
        <v>0</v>
      </c>
      <c r="AL18" s="266">
        <f>IF(ISERROR(AK18*AL$17),"",AK18*AL$17)</f>
        <v>0</v>
      </c>
      <c r="AM18" s="267">
        <f>IF(ISERROR(AK18+AL18),"",AK18+AL18)</f>
        <v>0</v>
      </c>
      <c r="AN18" s="246"/>
    </row>
    <row r="19" spans="2:40" ht="15" thickBot="1" x14ac:dyDescent="0.4">
      <c r="B19" s="230">
        <v>2</v>
      </c>
      <c r="C19" s="51"/>
      <c r="D19" s="51"/>
      <c r="E19" s="52"/>
      <c r="F19" s="53"/>
      <c r="G19" s="53"/>
      <c r="H19" s="53"/>
      <c r="N19" s="228"/>
      <c r="Q19" s="262">
        <f t="shared" ref="Q19:Q37" si="0">E19</f>
        <v>0</v>
      </c>
      <c r="R19" s="263">
        <f t="shared" ref="R19:R37" si="1">Q19/T$17</f>
        <v>0</v>
      </c>
      <c r="S19" s="264">
        <f t="shared" ref="S19:S37" si="2">F19</f>
        <v>0</v>
      </c>
      <c r="T19" s="265">
        <f t="shared" ref="T19:T37" si="3">S19*T$17</f>
        <v>0</v>
      </c>
      <c r="U19" s="263">
        <f t="shared" ref="U19:U37" si="4">R19*T19</f>
        <v>0</v>
      </c>
      <c r="V19" s="266">
        <f t="shared" ref="V19:V37" si="5">IF(ISERROR(U19*V$17),"",U19*V$17)</f>
        <v>0</v>
      </c>
      <c r="W19" s="267">
        <f t="shared" ref="W19:W37" si="6">IF(ISERROR(U19+V19),"",U19+V19)</f>
        <v>0</v>
      </c>
      <c r="X19" s="246"/>
      <c r="Y19" s="262">
        <f t="shared" ref="Y19:Y37" si="7">Q19*(1+$C$11)</f>
        <v>0</v>
      </c>
      <c r="Z19" s="263">
        <f t="shared" ref="Z19:Z37" si="8">Y19/AB$17</f>
        <v>0</v>
      </c>
      <c r="AA19" s="264">
        <f t="shared" ref="AA19:AA37" si="9">G19</f>
        <v>0</v>
      </c>
      <c r="AB19" s="265">
        <f t="shared" ref="AB19:AB37" si="10">AA19*AB$17</f>
        <v>0</v>
      </c>
      <c r="AC19" s="263">
        <f t="shared" ref="AC19:AC37" si="11">Z19*AB19</f>
        <v>0</v>
      </c>
      <c r="AD19" s="266">
        <f t="shared" ref="AD19:AD37" si="12">IF(ISERROR(AC19*AD$17),"",AC19*AD$17)</f>
        <v>0</v>
      </c>
      <c r="AE19" s="267">
        <f t="shared" ref="AE19:AE37" si="13">IF(ISERROR(AC19+AD19),"",AC19+AD19)</f>
        <v>0</v>
      </c>
      <c r="AF19" s="246"/>
      <c r="AG19" s="262">
        <f t="shared" ref="AG19:AG26" si="14">Y19*(1+$C$11)</f>
        <v>0</v>
      </c>
      <c r="AH19" s="263">
        <f t="shared" ref="AH19:AH37" si="15">AG19/AJ$17</f>
        <v>0</v>
      </c>
      <c r="AI19" s="264">
        <f t="shared" ref="AI19:AI37" si="16">H19</f>
        <v>0</v>
      </c>
      <c r="AJ19" s="265">
        <f t="shared" ref="AJ19:AJ37" si="17">AI19*AJ$17</f>
        <v>0</v>
      </c>
      <c r="AK19" s="263">
        <f t="shared" ref="AK19:AK37" si="18">AH19*AJ19</f>
        <v>0</v>
      </c>
      <c r="AL19" s="266">
        <f t="shared" ref="AL19:AL37" si="19">IF(ISERROR(AK19*AL$17),"",AK19*AL$17)</f>
        <v>0</v>
      </c>
      <c r="AM19" s="267">
        <f t="shared" ref="AM19:AM37" si="20">IF(ISERROR(AK19+AL19),"",AK19+AL19)</f>
        <v>0</v>
      </c>
      <c r="AN19" s="246"/>
    </row>
    <row r="20" spans="2:40" ht="15" thickBot="1" x14ac:dyDescent="0.4">
      <c r="B20" s="230">
        <v>3</v>
      </c>
      <c r="C20" s="51"/>
      <c r="D20" s="51"/>
      <c r="E20" s="52"/>
      <c r="F20" s="53"/>
      <c r="G20" s="53"/>
      <c r="H20" s="53"/>
      <c r="N20" s="228"/>
      <c r="Q20" s="262">
        <f t="shared" si="0"/>
        <v>0</v>
      </c>
      <c r="R20" s="263">
        <f t="shared" si="1"/>
        <v>0</v>
      </c>
      <c r="S20" s="264">
        <f t="shared" si="2"/>
        <v>0</v>
      </c>
      <c r="T20" s="265">
        <f t="shared" si="3"/>
        <v>0</v>
      </c>
      <c r="U20" s="263">
        <f t="shared" si="4"/>
        <v>0</v>
      </c>
      <c r="V20" s="266">
        <f t="shared" si="5"/>
        <v>0</v>
      </c>
      <c r="W20" s="267">
        <f t="shared" si="6"/>
        <v>0</v>
      </c>
      <c r="X20" s="246"/>
      <c r="Y20" s="262">
        <f t="shared" si="7"/>
        <v>0</v>
      </c>
      <c r="Z20" s="263">
        <f t="shared" si="8"/>
        <v>0</v>
      </c>
      <c r="AA20" s="264">
        <f t="shared" si="9"/>
        <v>0</v>
      </c>
      <c r="AB20" s="265">
        <f t="shared" si="10"/>
        <v>0</v>
      </c>
      <c r="AC20" s="263">
        <f t="shared" si="11"/>
        <v>0</v>
      </c>
      <c r="AD20" s="266">
        <f t="shared" si="12"/>
        <v>0</v>
      </c>
      <c r="AE20" s="267">
        <f t="shared" si="13"/>
        <v>0</v>
      </c>
      <c r="AF20" s="246"/>
      <c r="AG20" s="262">
        <f t="shared" si="14"/>
        <v>0</v>
      </c>
      <c r="AH20" s="263">
        <f t="shared" si="15"/>
        <v>0</v>
      </c>
      <c r="AI20" s="264">
        <f t="shared" si="16"/>
        <v>0</v>
      </c>
      <c r="AJ20" s="265">
        <f t="shared" si="17"/>
        <v>0</v>
      </c>
      <c r="AK20" s="263">
        <f t="shared" si="18"/>
        <v>0</v>
      </c>
      <c r="AL20" s="266">
        <f t="shared" si="19"/>
        <v>0</v>
      </c>
      <c r="AM20" s="267">
        <f t="shared" si="20"/>
        <v>0</v>
      </c>
      <c r="AN20" s="246"/>
    </row>
    <row r="21" spans="2:40" ht="15" thickBot="1" x14ac:dyDescent="0.4">
      <c r="B21" s="230">
        <v>4</v>
      </c>
      <c r="C21" s="51"/>
      <c r="D21" s="51"/>
      <c r="E21" s="52"/>
      <c r="F21" s="53"/>
      <c r="G21" s="53"/>
      <c r="H21" s="53"/>
      <c r="N21" s="228"/>
      <c r="Q21" s="262">
        <f t="shared" si="0"/>
        <v>0</v>
      </c>
      <c r="R21" s="263">
        <f t="shared" si="1"/>
        <v>0</v>
      </c>
      <c r="S21" s="264">
        <f t="shared" si="2"/>
        <v>0</v>
      </c>
      <c r="T21" s="265">
        <f t="shared" si="3"/>
        <v>0</v>
      </c>
      <c r="U21" s="263">
        <f t="shared" si="4"/>
        <v>0</v>
      </c>
      <c r="V21" s="266">
        <f t="shared" si="5"/>
        <v>0</v>
      </c>
      <c r="W21" s="267">
        <f t="shared" si="6"/>
        <v>0</v>
      </c>
      <c r="X21" s="246"/>
      <c r="Y21" s="262">
        <f t="shared" si="7"/>
        <v>0</v>
      </c>
      <c r="Z21" s="263">
        <f t="shared" si="8"/>
        <v>0</v>
      </c>
      <c r="AA21" s="264">
        <f t="shared" si="9"/>
        <v>0</v>
      </c>
      <c r="AB21" s="265">
        <f t="shared" si="10"/>
        <v>0</v>
      </c>
      <c r="AC21" s="263">
        <f t="shared" si="11"/>
        <v>0</v>
      </c>
      <c r="AD21" s="266">
        <f t="shared" si="12"/>
        <v>0</v>
      </c>
      <c r="AE21" s="267">
        <f t="shared" si="13"/>
        <v>0</v>
      </c>
      <c r="AF21" s="246"/>
      <c r="AG21" s="262">
        <f t="shared" si="14"/>
        <v>0</v>
      </c>
      <c r="AH21" s="263">
        <f t="shared" si="15"/>
        <v>0</v>
      </c>
      <c r="AI21" s="264">
        <f t="shared" si="16"/>
        <v>0</v>
      </c>
      <c r="AJ21" s="265">
        <f t="shared" si="17"/>
        <v>0</v>
      </c>
      <c r="AK21" s="263">
        <f t="shared" si="18"/>
        <v>0</v>
      </c>
      <c r="AL21" s="266">
        <f t="shared" si="19"/>
        <v>0</v>
      </c>
      <c r="AM21" s="267">
        <f t="shared" si="20"/>
        <v>0</v>
      </c>
      <c r="AN21" s="246"/>
    </row>
    <row r="22" spans="2:40" ht="15" thickBot="1" x14ac:dyDescent="0.4">
      <c r="B22" s="230">
        <v>5</v>
      </c>
      <c r="C22" s="51"/>
      <c r="D22" s="51"/>
      <c r="E22" s="52"/>
      <c r="F22" s="53"/>
      <c r="G22" s="53"/>
      <c r="H22" s="53"/>
      <c r="N22" s="228"/>
      <c r="Q22" s="262">
        <f t="shared" si="0"/>
        <v>0</v>
      </c>
      <c r="R22" s="263">
        <f t="shared" si="1"/>
        <v>0</v>
      </c>
      <c r="S22" s="264">
        <f t="shared" si="2"/>
        <v>0</v>
      </c>
      <c r="T22" s="265">
        <f t="shared" si="3"/>
        <v>0</v>
      </c>
      <c r="U22" s="263">
        <f t="shared" si="4"/>
        <v>0</v>
      </c>
      <c r="V22" s="266">
        <f t="shared" si="5"/>
        <v>0</v>
      </c>
      <c r="W22" s="267">
        <f t="shared" si="6"/>
        <v>0</v>
      </c>
      <c r="X22" s="246"/>
      <c r="Y22" s="262">
        <f t="shared" si="7"/>
        <v>0</v>
      </c>
      <c r="Z22" s="263">
        <f t="shared" si="8"/>
        <v>0</v>
      </c>
      <c r="AA22" s="264">
        <f t="shared" si="9"/>
        <v>0</v>
      </c>
      <c r="AB22" s="265">
        <f t="shared" si="10"/>
        <v>0</v>
      </c>
      <c r="AC22" s="263">
        <f t="shared" si="11"/>
        <v>0</v>
      </c>
      <c r="AD22" s="266">
        <f t="shared" si="12"/>
        <v>0</v>
      </c>
      <c r="AE22" s="267">
        <f t="shared" si="13"/>
        <v>0</v>
      </c>
      <c r="AF22" s="246"/>
      <c r="AG22" s="262">
        <f t="shared" si="14"/>
        <v>0</v>
      </c>
      <c r="AH22" s="263">
        <f t="shared" si="15"/>
        <v>0</v>
      </c>
      <c r="AI22" s="264">
        <f t="shared" si="16"/>
        <v>0</v>
      </c>
      <c r="AJ22" s="265">
        <f t="shared" si="17"/>
        <v>0</v>
      </c>
      <c r="AK22" s="263">
        <f t="shared" si="18"/>
        <v>0</v>
      </c>
      <c r="AL22" s="266">
        <f t="shared" si="19"/>
        <v>0</v>
      </c>
      <c r="AM22" s="267">
        <f t="shared" si="20"/>
        <v>0</v>
      </c>
      <c r="AN22" s="246"/>
    </row>
    <row r="23" spans="2:40" ht="15" thickBot="1" x14ac:dyDescent="0.4">
      <c r="B23" s="230">
        <v>6</v>
      </c>
      <c r="C23" s="51"/>
      <c r="D23" s="51"/>
      <c r="E23" s="52"/>
      <c r="F23" s="53"/>
      <c r="G23" s="53"/>
      <c r="H23" s="53"/>
      <c r="N23" s="228"/>
      <c r="Q23" s="262">
        <f t="shared" si="0"/>
        <v>0</v>
      </c>
      <c r="R23" s="263">
        <f t="shared" si="1"/>
        <v>0</v>
      </c>
      <c r="S23" s="264">
        <f t="shared" si="2"/>
        <v>0</v>
      </c>
      <c r="T23" s="265">
        <f t="shared" si="3"/>
        <v>0</v>
      </c>
      <c r="U23" s="263">
        <f t="shared" si="4"/>
        <v>0</v>
      </c>
      <c r="V23" s="266">
        <f t="shared" si="5"/>
        <v>0</v>
      </c>
      <c r="W23" s="267">
        <f t="shared" si="6"/>
        <v>0</v>
      </c>
      <c r="X23" s="246"/>
      <c r="Y23" s="262">
        <f t="shared" si="7"/>
        <v>0</v>
      </c>
      <c r="Z23" s="263">
        <f t="shared" si="8"/>
        <v>0</v>
      </c>
      <c r="AA23" s="264">
        <f t="shared" si="9"/>
        <v>0</v>
      </c>
      <c r="AB23" s="265">
        <f t="shared" si="10"/>
        <v>0</v>
      </c>
      <c r="AC23" s="263">
        <f t="shared" si="11"/>
        <v>0</v>
      </c>
      <c r="AD23" s="266">
        <f t="shared" si="12"/>
        <v>0</v>
      </c>
      <c r="AE23" s="267">
        <f t="shared" si="13"/>
        <v>0</v>
      </c>
      <c r="AF23" s="246"/>
      <c r="AG23" s="262">
        <f t="shared" si="14"/>
        <v>0</v>
      </c>
      <c r="AH23" s="263">
        <f t="shared" si="15"/>
        <v>0</v>
      </c>
      <c r="AI23" s="264">
        <f t="shared" si="16"/>
        <v>0</v>
      </c>
      <c r="AJ23" s="265">
        <f t="shared" si="17"/>
        <v>0</v>
      </c>
      <c r="AK23" s="263">
        <f t="shared" si="18"/>
        <v>0</v>
      </c>
      <c r="AL23" s="266">
        <f t="shared" si="19"/>
        <v>0</v>
      </c>
      <c r="AM23" s="267">
        <f t="shared" si="20"/>
        <v>0</v>
      </c>
      <c r="AN23" s="246"/>
    </row>
    <row r="24" spans="2:40" ht="15" thickBot="1" x14ac:dyDescent="0.4">
      <c r="B24" s="230">
        <v>7</v>
      </c>
      <c r="C24" s="51"/>
      <c r="D24" s="51"/>
      <c r="E24" s="52"/>
      <c r="F24" s="53"/>
      <c r="G24" s="53"/>
      <c r="H24" s="53"/>
      <c r="N24" s="228"/>
      <c r="Q24" s="262">
        <f t="shared" si="0"/>
        <v>0</v>
      </c>
      <c r="R24" s="263">
        <f t="shared" si="1"/>
        <v>0</v>
      </c>
      <c r="S24" s="264">
        <f t="shared" si="2"/>
        <v>0</v>
      </c>
      <c r="T24" s="265">
        <f t="shared" si="3"/>
        <v>0</v>
      </c>
      <c r="U24" s="263">
        <f t="shared" si="4"/>
        <v>0</v>
      </c>
      <c r="V24" s="266">
        <f t="shared" si="5"/>
        <v>0</v>
      </c>
      <c r="W24" s="267">
        <f t="shared" si="6"/>
        <v>0</v>
      </c>
      <c r="X24" s="246"/>
      <c r="Y24" s="262">
        <f t="shared" si="7"/>
        <v>0</v>
      </c>
      <c r="Z24" s="263">
        <f t="shared" si="8"/>
        <v>0</v>
      </c>
      <c r="AA24" s="264">
        <f t="shared" si="9"/>
        <v>0</v>
      </c>
      <c r="AB24" s="265">
        <f t="shared" si="10"/>
        <v>0</v>
      </c>
      <c r="AC24" s="263">
        <f t="shared" si="11"/>
        <v>0</v>
      </c>
      <c r="AD24" s="266">
        <f t="shared" si="12"/>
        <v>0</v>
      </c>
      <c r="AE24" s="267">
        <f t="shared" si="13"/>
        <v>0</v>
      </c>
      <c r="AF24" s="246"/>
      <c r="AG24" s="262">
        <f t="shared" si="14"/>
        <v>0</v>
      </c>
      <c r="AH24" s="263">
        <f t="shared" si="15"/>
        <v>0</v>
      </c>
      <c r="AI24" s="264">
        <f t="shared" si="16"/>
        <v>0</v>
      </c>
      <c r="AJ24" s="265">
        <f t="shared" si="17"/>
        <v>0</v>
      </c>
      <c r="AK24" s="263">
        <f t="shared" si="18"/>
        <v>0</v>
      </c>
      <c r="AL24" s="266">
        <f t="shared" si="19"/>
        <v>0</v>
      </c>
      <c r="AM24" s="267">
        <f t="shared" si="20"/>
        <v>0</v>
      </c>
      <c r="AN24" s="246"/>
    </row>
    <row r="25" spans="2:40" ht="15" thickBot="1" x14ac:dyDescent="0.4">
      <c r="B25" s="230">
        <v>8</v>
      </c>
      <c r="C25" s="51"/>
      <c r="D25" s="51"/>
      <c r="E25" s="52"/>
      <c r="F25" s="53"/>
      <c r="G25" s="53"/>
      <c r="H25" s="53"/>
      <c r="N25" s="228"/>
      <c r="Q25" s="262">
        <f t="shared" si="0"/>
        <v>0</v>
      </c>
      <c r="R25" s="263">
        <f t="shared" si="1"/>
        <v>0</v>
      </c>
      <c r="S25" s="264">
        <f t="shared" si="2"/>
        <v>0</v>
      </c>
      <c r="T25" s="265">
        <f t="shared" si="3"/>
        <v>0</v>
      </c>
      <c r="U25" s="263">
        <f t="shared" si="4"/>
        <v>0</v>
      </c>
      <c r="V25" s="266">
        <f t="shared" si="5"/>
        <v>0</v>
      </c>
      <c r="W25" s="267">
        <f t="shared" si="6"/>
        <v>0</v>
      </c>
      <c r="X25" s="246"/>
      <c r="Y25" s="262">
        <f t="shared" si="7"/>
        <v>0</v>
      </c>
      <c r="Z25" s="263">
        <f t="shared" si="8"/>
        <v>0</v>
      </c>
      <c r="AA25" s="264">
        <f t="shared" si="9"/>
        <v>0</v>
      </c>
      <c r="AB25" s="265">
        <f t="shared" si="10"/>
        <v>0</v>
      </c>
      <c r="AC25" s="263">
        <f t="shared" si="11"/>
        <v>0</v>
      </c>
      <c r="AD25" s="266">
        <f t="shared" si="12"/>
        <v>0</v>
      </c>
      <c r="AE25" s="267">
        <f t="shared" si="13"/>
        <v>0</v>
      </c>
      <c r="AF25" s="246"/>
      <c r="AG25" s="262">
        <f t="shared" si="14"/>
        <v>0</v>
      </c>
      <c r="AH25" s="263">
        <f t="shared" si="15"/>
        <v>0</v>
      </c>
      <c r="AI25" s="264">
        <f t="shared" si="16"/>
        <v>0</v>
      </c>
      <c r="AJ25" s="265">
        <f t="shared" si="17"/>
        <v>0</v>
      </c>
      <c r="AK25" s="263">
        <f t="shared" si="18"/>
        <v>0</v>
      </c>
      <c r="AL25" s="266">
        <f t="shared" si="19"/>
        <v>0</v>
      </c>
      <c r="AM25" s="267">
        <f t="shared" si="20"/>
        <v>0</v>
      </c>
      <c r="AN25" s="246"/>
    </row>
    <row r="26" spans="2:40" ht="15" thickBot="1" x14ac:dyDescent="0.4">
      <c r="B26" s="230">
        <v>9</v>
      </c>
      <c r="C26" s="51"/>
      <c r="D26" s="51"/>
      <c r="E26" s="52"/>
      <c r="F26" s="53"/>
      <c r="G26" s="53"/>
      <c r="H26" s="53"/>
      <c r="N26" s="228"/>
      <c r="Q26" s="262">
        <f t="shared" si="0"/>
        <v>0</v>
      </c>
      <c r="R26" s="263">
        <f t="shared" si="1"/>
        <v>0</v>
      </c>
      <c r="S26" s="264">
        <f t="shared" si="2"/>
        <v>0</v>
      </c>
      <c r="T26" s="265">
        <f t="shared" si="3"/>
        <v>0</v>
      </c>
      <c r="U26" s="263">
        <f t="shared" si="4"/>
        <v>0</v>
      </c>
      <c r="V26" s="266">
        <f t="shared" si="5"/>
        <v>0</v>
      </c>
      <c r="W26" s="267">
        <f t="shared" si="6"/>
        <v>0</v>
      </c>
      <c r="X26" s="246"/>
      <c r="Y26" s="262">
        <f t="shared" si="7"/>
        <v>0</v>
      </c>
      <c r="Z26" s="263">
        <f t="shared" si="8"/>
        <v>0</v>
      </c>
      <c r="AA26" s="264">
        <f t="shared" si="9"/>
        <v>0</v>
      </c>
      <c r="AB26" s="265">
        <f t="shared" si="10"/>
        <v>0</v>
      </c>
      <c r="AC26" s="263">
        <f t="shared" si="11"/>
        <v>0</v>
      </c>
      <c r="AD26" s="266">
        <f t="shared" si="12"/>
        <v>0</v>
      </c>
      <c r="AE26" s="267">
        <f t="shared" si="13"/>
        <v>0</v>
      </c>
      <c r="AF26" s="246"/>
      <c r="AG26" s="262">
        <f t="shared" si="14"/>
        <v>0</v>
      </c>
      <c r="AH26" s="263">
        <f t="shared" si="15"/>
        <v>0</v>
      </c>
      <c r="AI26" s="264">
        <f t="shared" si="16"/>
        <v>0</v>
      </c>
      <c r="AJ26" s="265">
        <f t="shared" si="17"/>
        <v>0</v>
      </c>
      <c r="AK26" s="263">
        <f t="shared" si="18"/>
        <v>0</v>
      </c>
      <c r="AL26" s="266">
        <f t="shared" si="19"/>
        <v>0</v>
      </c>
      <c r="AM26" s="267">
        <f t="shared" si="20"/>
        <v>0</v>
      </c>
      <c r="AN26" s="246"/>
    </row>
    <row r="27" spans="2:40" ht="15" thickBot="1" x14ac:dyDescent="0.4">
      <c r="B27" s="230">
        <v>10</v>
      </c>
      <c r="C27" s="51"/>
      <c r="D27" s="51"/>
      <c r="E27" s="52"/>
      <c r="F27" s="53"/>
      <c r="G27" s="53"/>
      <c r="H27" s="53"/>
      <c r="N27" s="228"/>
      <c r="Q27" s="262">
        <f t="shared" si="0"/>
        <v>0</v>
      </c>
      <c r="R27" s="263">
        <f t="shared" si="1"/>
        <v>0</v>
      </c>
      <c r="S27" s="264">
        <f t="shared" si="2"/>
        <v>0</v>
      </c>
      <c r="T27" s="265">
        <f t="shared" si="3"/>
        <v>0</v>
      </c>
      <c r="U27" s="263">
        <f t="shared" si="4"/>
        <v>0</v>
      </c>
      <c r="V27" s="266">
        <f t="shared" si="5"/>
        <v>0</v>
      </c>
      <c r="W27" s="267">
        <f t="shared" si="6"/>
        <v>0</v>
      </c>
      <c r="X27" s="246"/>
      <c r="Y27" s="262">
        <f t="shared" si="7"/>
        <v>0</v>
      </c>
      <c r="Z27" s="263">
        <f t="shared" si="8"/>
        <v>0</v>
      </c>
      <c r="AA27" s="264">
        <f t="shared" si="9"/>
        <v>0</v>
      </c>
      <c r="AB27" s="265">
        <f t="shared" si="10"/>
        <v>0</v>
      </c>
      <c r="AC27" s="263">
        <f t="shared" si="11"/>
        <v>0</v>
      </c>
      <c r="AD27" s="266">
        <f t="shared" si="12"/>
        <v>0</v>
      </c>
      <c r="AE27" s="267">
        <f t="shared" si="13"/>
        <v>0</v>
      </c>
      <c r="AF27" s="246"/>
      <c r="AG27" s="262">
        <f t="shared" ref="AG27:AG37" si="21">U27</f>
        <v>0</v>
      </c>
      <c r="AH27" s="263">
        <f t="shared" si="15"/>
        <v>0</v>
      </c>
      <c r="AI27" s="264">
        <f t="shared" si="16"/>
        <v>0</v>
      </c>
      <c r="AJ27" s="265">
        <f t="shared" si="17"/>
        <v>0</v>
      </c>
      <c r="AK27" s="263">
        <f t="shared" si="18"/>
        <v>0</v>
      </c>
      <c r="AL27" s="266">
        <f t="shared" si="19"/>
        <v>0</v>
      </c>
      <c r="AM27" s="267">
        <f t="shared" si="20"/>
        <v>0</v>
      </c>
      <c r="AN27" s="246"/>
    </row>
    <row r="28" spans="2:40" ht="15" outlineLevel="1" thickBot="1" x14ac:dyDescent="0.4">
      <c r="B28" s="230">
        <v>11</v>
      </c>
      <c r="C28" s="51"/>
      <c r="D28" s="51"/>
      <c r="E28" s="52"/>
      <c r="F28" s="53"/>
      <c r="G28" s="53"/>
      <c r="H28" s="53"/>
      <c r="N28" s="228"/>
      <c r="Q28" s="262">
        <f t="shared" si="0"/>
        <v>0</v>
      </c>
      <c r="R28" s="263">
        <f t="shared" si="1"/>
        <v>0</v>
      </c>
      <c r="S28" s="264">
        <f t="shared" si="2"/>
        <v>0</v>
      </c>
      <c r="T28" s="265">
        <f t="shared" si="3"/>
        <v>0</v>
      </c>
      <c r="U28" s="263">
        <f t="shared" si="4"/>
        <v>0</v>
      </c>
      <c r="V28" s="266">
        <f t="shared" si="5"/>
        <v>0</v>
      </c>
      <c r="W28" s="267">
        <f t="shared" si="6"/>
        <v>0</v>
      </c>
      <c r="X28" s="246"/>
      <c r="Y28" s="262">
        <f t="shared" si="7"/>
        <v>0</v>
      </c>
      <c r="Z28" s="263">
        <f t="shared" si="8"/>
        <v>0</v>
      </c>
      <c r="AA28" s="264">
        <f t="shared" si="9"/>
        <v>0</v>
      </c>
      <c r="AB28" s="265">
        <f t="shared" si="10"/>
        <v>0</v>
      </c>
      <c r="AC28" s="263">
        <f t="shared" si="11"/>
        <v>0</v>
      </c>
      <c r="AD28" s="266">
        <f t="shared" si="12"/>
        <v>0</v>
      </c>
      <c r="AE28" s="267">
        <f t="shared" si="13"/>
        <v>0</v>
      </c>
      <c r="AF28" s="246"/>
      <c r="AG28" s="262">
        <f t="shared" si="21"/>
        <v>0</v>
      </c>
      <c r="AH28" s="263">
        <f t="shared" si="15"/>
        <v>0</v>
      </c>
      <c r="AI28" s="264">
        <f t="shared" si="16"/>
        <v>0</v>
      </c>
      <c r="AJ28" s="265">
        <f t="shared" si="17"/>
        <v>0</v>
      </c>
      <c r="AK28" s="263">
        <f t="shared" si="18"/>
        <v>0</v>
      </c>
      <c r="AL28" s="266">
        <f t="shared" si="19"/>
        <v>0</v>
      </c>
      <c r="AM28" s="267">
        <f t="shared" si="20"/>
        <v>0</v>
      </c>
      <c r="AN28" s="246"/>
    </row>
    <row r="29" spans="2:40" ht="15" outlineLevel="1" thickBot="1" x14ac:dyDescent="0.4">
      <c r="B29" s="230">
        <v>12</v>
      </c>
      <c r="C29" s="51"/>
      <c r="D29" s="51"/>
      <c r="E29" s="52"/>
      <c r="F29" s="53"/>
      <c r="G29" s="53"/>
      <c r="H29" s="53"/>
      <c r="N29" s="228"/>
      <c r="Q29" s="262">
        <f t="shared" si="0"/>
        <v>0</v>
      </c>
      <c r="R29" s="263">
        <f t="shared" si="1"/>
        <v>0</v>
      </c>
      <c r="S29" s="264">
        <f t="shared" si="2"/>
        <v>0</v>
      </c>
      <c r="T29" s="265">
        <f t="shared" si="3"/>
        <v>0</v>
      </c>
      <c r="U29" s="263">
        <f t="shared" si="4"/>
        <v>0</v>
      </c>
      <c r="V29" s="266">
        <f t="shared" si="5"/>
        <v>0</v>
      </c>
      <c r="W29" s="267">
        <f t="shared" si="6"/>
        <v>0</v>
      </c>
      <c r="X29" s="246"/>
      <c r="Y29" s="262">
        <f t="shared" si="7"/>
        <v>0</v>
      </c>
      <c r="Z29" s="263">
        <f t="shared" si="8"/>
        <v>0</v>
      </c>
      <c r="AA29" s="264">
        <f t="shared" si="9"/>
        <v>0</v>
      </c>
      <c r="AB29" s="265">
        <f t="shared" si="10"/>
        <v>0</v>
      </c>
      <c r="AC29" s="263">
        <f t="shared" si="11"/>
        <v>0</v>
      </c>
      <c r="AD29" s="266">
        <f t="shared" si="12"/>
        <v>0</v>
      </c>
      <c r="AE29" s="267">
        <f t="shared" si="13"/>
        <v>0</v>
      </c>
      <c r="AF29" s="246"/>
      <c r="AG29" s="262">
        <f t="shared" si="21"/>
        <v>0</v>
      </c>
      <c r="AH29" s="263">
        <f t="shared" si="15"/>
        <v>0</v>
      </c>
      <c r="AI29" s="264">
        <f t="shared" si="16"/>
        <v>0</v>
      </c>
      <c r="AJ29" s="265">
        <f t="shared" si="17"/>
        <v>0</v>
      </c>
      <c r="AK29" s="263">
        <f t="shared" si="18"/>
        <v>0</v>
      </c>
      <c r="AL29" s="266">
        <f t="shared" si="19"/>
        <v>0</v>
      </c>
      <c r="AM29" s="267">
        <f t="shared" si="20"/>
        <v>0</v>
      </c>
      <c r="AN29" s="246"/>
    </row>
    <row r="30" spans="2:40" ht="15" outlineLevel="1" thickBot="1" x14ac:dyDescent="0.4">
      <c r="B30" s="230">
        <v>13</v>
      </c>
      <c r="C30" s="51"/>
      <c r="D30" s="51"/>
      <c r="E30" s="52"/>
      <c r="F30" s="53"/>
      <c r="G30" s="53"/>
      <c r="H30" s="53"/>
      <c r="N30" s="228"/>
      <c r="Q30" s="262">
        <f t="shared" si="0"/>
        <v>0</v>
      </c>
      <c r="R30" s="263">
        <f t="shared" si="1"/>
        <v>0</v>
      </c>
      <c r="S30" s="264">
        <f t="shared" si="2"/>
        <v>0</v>
      </c>
      <c r="T30" s="265">
        <f t="shared" si="3"/>
        <v>0</v>
      </c>
      <c r="U30" s="263">
        <f t="shared" si="4"/>
        <v>0</v>
      </c>
      <c r="V30" s="266">
        <f t="shared" si="5"/>
        <v>0</v>
      </c>
      <c r="W30" s="267">
        <f t="shared" si="6"/>
        <v>0</v>
      </c>
      <c r="X30" s="246"/>
      <c r="Y30" s="262">
        <f t="shared" si="7"/>
        <v>0</v>
      </c>
      <c r="Z30" s="263">
        <f t="shared" si="8"/>
        <v>0</v>
      </c>
      <c r="AA30" s="264">
        <f t="shared" si="9"/>
        <v>0</v>
      </c>
      <c r="AB30" s="265">
        <f t="shared" si="10"/>
        <v>0</v>
      </c>
      <c r="AC30" s="263">
        <f t="shared" si="11"/>
        <v>0</v>
      </c>
      <c r="AD30" s="266">
        <f t="shared" si="12"/>
        <v>0</v>
      </c>
      <c r="AE30" s="267">
        <f t="shared" si="13"/>
        <v>0</v>
      </c>
      <c r="AF30" s="246"/>
      <c r="AG30" s="262">
        <f t="shared" si="21"/>
        <v>0</v>
      </c>
      <c r="AH30" s="263">
        <f t="shared" si="15"/>
        <v>0</v>
      </c>
      <c r="AI30" s="264">
        <f t="shared" si="16"/>
        <v>0</v>
      </c>
      <c r="AJ30" s="265">
        <f t="shared" si="17"/>
        <v>0</v>
      </c>
      <c r="AK30" s="263">
        <f t="shared" si="18"/>
        <v>0</v>
      </c>
      <c r="AL30" s="266">
        <f t="shared" si="19"/>
        <v>0</v>
      </c>
      <c r="AM30" s="267">
        <f t="shared" si="20"/>
        <v>0</v>
      </c>
      <c r="AN30" s="246"/>
    </row>
    <row r="31" spans="2:40" ht="15" outlineLevel="1" thickBot="1" x14ac:dyDescent="0.4">
      <c r="B31" s="230">
        <v>14</v>
      </c>
      <c r="C31" s="51"/>
      <c r="D31" s="51"/>
      <c r="E31" s="52"/>
      <c r="F31" s="53"/>
      <c r="G31" s="53"/>
      <c r="H31" s="53"/>
      <c r="N31" s="228"/>
      <c r="Q31" s="262">
        <f t="shared" si="0"/>
        <v>0</v>
      </c>
      <c r="R31" s="263">
        <f t="shared" si="1"/>
        <v>0</v>
      </c>
      <c r="S31" s="264">
        <f t="shared" si="2"/>
        <v>0</v>
      </c>
      <c r="T31" s="265">
        <f t="shared" si="3"/>
        <v>0</v>
      </c>
      <c r="U31" s="263">
        <f t="shared" si="4"/>
        <v>0</v>
      </c>
      <c r="V31" s="266">
        <f t="shared" si="5"/>
        <v>0</v>
      </c>
      <c r="W31" s="267">
        <f t="shared" si="6"/>
        <v>0</v>
      </c>
      <c r="X31" s="246"/>
      <c r="Y31" s="262">
        <f t="shared" si="7"/>
        <v>0</v>
      </c>
      <c r="Z31" s="263">
        <f t="shared" si="8"/>
        <v>0</v>
      </c>
      <c r="AA31" s="264">
        <f t="shared" si="9"/>
        <v>0</v>
      </c>
      <c r="AB31" s="265">
        <f t="shared" si="10"/>
        <v>0</v>
      </c>
      <c r="AC31" s="263">
        <f t="shared" si="11"/>
        <v>0</v>
      </c>
      <c r="AD31" s="266">
        <f t="shared" si="12"/>
        <v>0</v>
      </c>
      <c r="AE31" s="267">
        <f t="shared" si="13"/>
        <v>0</v>
      </c>
      <c r="AF31" s="246"/>
      <c r="AG31" s="262">
        <f t="shared" si="21"/>
        <v>0</v>
      </c>
      <c r="AH31" s="263">
        <f t="shared" si="15"/>
        <v>0</v>
      </c>
      <c r="AI31" s="264">
        <f t="shared" si="16"/>
        <v>0</v>
      </c>
      <c r="AJ31" s="265">
        <f t="shared" si="17"/>
        <v>0</v>
      </c>
      <c r="AK31" s="263">
        <f t="shared" si="18"/>
        <v>0</v>
      </c>
      <c r="AL31" s="266">
        <f t="shared" si="19"/>
        <v>0</v>
      </c>
      <c r="AM31" s="267">
        <f t="shared" si="20"/>
        <v>0</v>
      </c>
      <c r="AN31" s="246"/>
    </row>
    <row r="32" spans="2:40" ht="15" outlineLevel="1" thickBot="1" x14ac:dyDescent="0.4">
      <c r="B32" s="230">
        <v>15</v>
      </c>
      <c r="C32" s="51"/>
      <c r="D32" s="51"/>
      <c r="E32" s="52"/>
      <c r="F32" s="53"/>
      <c r="G32" s="53"/>
      <c r="H32" s="53"/>
      <c r="N32" s="228"/>
      <c r="Q32" s="262">
        <f t="shared" si="0"/>
        <v>0</v>
      </c>
      <c r="R32" s="263">
        <f t="shared" si="1"/>
        <v>0</v>
      </c>
      <c r="S32" s="264">
        <f t="shared" si="2"/>
        <v>0</v>
      </c>
      <c r="T32" s="265">
        <f t="shared" si="3"/>
        <v>0</v>
      </c>
      <c r="U32" s="263">
        <f t="shared" si="4"/>
        <v>0</v>
      </c>
      <c r="V32" s="266">
        <f t="shared" si="5"/>
        <v>0</v>
      </c>
      <c r="W32" s="267">
        <f t="shared" si="6"/>
        <v>0</v>
      </c>
      <c r="X32" s="246"/>
      <c r="Y32" s="262">
        <f t="shared" si="7"/>
        <v>0</v>
      </c>
      <c r="Z32" s="263">
        <f t="shared" si="8"/>
        <v>0</v>
      </c>
      <c r="AA32" s="264">
        <f t="shared" si="9"/>
        <v>0</v>
      </c>
      <c r="AB32" s="265">
        <f t="shared" si="10"/>
        <v>0</v>
      </c>
      <c r="AC32" s="263">
        <f t="shared" si="11"/>
        <v>0</v>
      </c>
      <c r="AD32" s="266">
        <f t="shared" si="12"/>
        <v>0</v>
      </c>
      <c r="AE32" s="267">
        <f t="shared" si="13"/>
        <v>0</v>
      </c>
      <c r="AF32" s="246"/>
      <c r="AG32" s="262">
        <f t="shared" si="21"/>
        <v>0</v>
      </c>
      <c r="AH32" s="263">
        <f t="shared" si="15"/>
        <v>0</v>
      </c>
      <c r="AI32" s="264">
        <f t="shared" si="16"/>
        <v>0</v>
      </c>
      <c r="AJ32" s="265">
        <f t="shared" si="17"/>
        <v>0</v>
      </c>
      <c r="AK32" s="263">
        <f t="shared" si="18"/>
        <v>0</v>
      </c>
      <c r="AL32" s="266">
        <f t="shared" si="19"/>
        <v>0</v>
      </c>
      <c r="AM32" s="267">
        <f t="shared" si="20"/>
        <v>0</v>
      </c>
      <c r="AN32" s="246"/>
    </row>
    <row r="33" spans="2:40" ht="15" outlineLevel="1" thickBot="1" x14ac:dyDescent="0.4">
      <c r="B33" s="230">
        <v>16</v>
      </c>
      <c r="C33" s="51"/>
      <c r="D33" s="51"/>
      <c r="E33" s="52"/>
      <c r="F33" s="53"/>
      <c r="G33" s="53"/>
      <c r="H33" s="53"/>
      <c r="N33" s="228"/>
      <c r="Q33" s="262">
        <f t="shared" si="0"/>
        <v>0</v>
      </c>
      <c r="R33" s="263">
        <f t="shared" si="1"/>
        <v>0</v>
      </c>
      <c r="S33" s="264">
        <f t="shared" si="2"/>
        <v>0</v>
      </c>
      <c r="T33" s="265">
        <f t="shared" si="3"/>
        <v>0</v>
      </c>
      <c r="U33" s="263">
        <f t="shared" si="4"/>
        <v>0</v>
      </c>
      <c r="V33" s="266">
        <f t="shared" si="5"/>
        <v>0</v>
      </c>
      <c r="W33" s="267">
        <f t="shared" si="6"/>
        <v>0</v>
      </c>
      <c r="X33" s="246"/>
      <c r="Y33" s="262">
        <f t="shared" si="7"/>
        <v>0</v>
      </c>
      <c r="Z33" s="263">
        <f t="shared" si="8"/>
        <v>0</v>
      </c>
      <c r="AA33" s="264">
        <f t="shared" si="9"/>
        <v>0</v>
      </c>
      <c r="AB33" s="265">
        <f t="shared" si="10"/>
        <v>0</v>
      </c>
      <c r="AC33" s="263">
        <f t="shared" si="11"/>
        <v>0</v>
      </c>
      <c r="AD33" s="266">
        <f t="shared" si="12"/>
        <v>0</v>
      </c>
      <c r="AE33" s="267">
        <f t="shared" si="13"/>
        <v>0</v>
      </c>
      <c r="AF33" s="246"/>
      <c r="AG33" s="262">
        <f t="shared" si="21"/>
        <v>0</v>
      </c>
      <c r="AH33" s="263">
        <f t="shared" si="15"/>
        <v>0</v>
      </c>
      <c r="AI33" s="264">
        <f t="shared" si="16"/>
        <v>0</v>
      </c>
      <c r="AJ33" s="265">
        <f t="shared" si="17"/>
        <v>0</v>
      </c>
      <c r="AK33" s="263">
        <f t="shared" si="18"/>
        <v>0</v>
      </c>
      <c r="AL33" s="266">
        <f t="shared" si="19"/>
        <v>0</v>
      </c>
      <c r="AM33" s="267">
        <f t="shared" si="20"/>
        <v>0</v>
      </c>
      <c r="AN33" s="246"/>
    </row>
    <row r="34" spans="2:40" ht="15" outlineLevel="1" thickBot="1" x14ac:dyDescent="0.4">
      <c r="B34" s="230">
        <v>17</v>
      </c>
      <c r="C34" s="51"/>
      <c r="D34" s="51"/>
      <c r="E34" s="52"/>
      <c r="F34" s="53"/>
      <c r="G34" s="53"/>
      <c r="H34" s="53"/>
      <c r="N34" s="228"/>
      <c r="Q34" s="262">
        <f t="shared" si="0"/>
        <v>0</v>
      </c>
      <c r="R34" s="263">
        <f t="shared" si="1"/>
        <v>0</v>
      </c>
      <c r="S34" s="264">
        <f t="shared" si="2"/>
        <v>0</v>
      </c>
      <c r="T34" s="265">
        <f t="shared" si="3"/>
        <v>0</v>
      </c>
      <c r="U34" s="263">
        <f t="shared" si="4"/>
        <v>0</v>
      </c>
      <c r="V34" s="266">
        <f t="shared" si="5"/>
        <v>0</v>
      </c>
      <c r="W34" s="267">
        <f t="shared" si="6"/>
        <v>0</v>
      </c>
      <c r="X34" s="246"/>
      <c r="Y34" s="262">
        <f t="shared" si="7"/>
        <v>0</v>
      </c>
      <c r="Z34" s="263">
        <f t="shared" si="8"/>
        <v>0</v>
      </c>
      <c r="AA34" s="264">
        <f t="shared" si="9"/>
        <v>0</v>
      </c>
      <c r="AB34" s="265">
        <f t="shared" si="10"/>
        <v>0</v>
      </c>
      <c r="AC34" s="263">
        <f t="shared" si="11"/>
        <v>0</v>
      </c>
      <c r="AD34" s="266">
        <f t="shared" si="12"/>
        <v>0</v>
      </c>
      <c r="AE34" s="267">
        <f t="shared" si="13"/>
        <v>0</v>
      </c>
      <c r="AF34" s="246"/>
      <c r="AG34" s="262">
        <f t="shared" si="21"/>
        <v>0</v>
      </c>
      <c r="AH34" s="263">
        <f t="shared" si="15"/>
        <v>0</v>
      </c>
      <c r="AI34" s="264">
        <f t="shared" si="16"/>
        <v>0</v>
      </c>
      <c r="AJ34" s="265">
        <f t="shared" si="17"/>
        <v>0</v>
      </c>
      <c r="AK34" s="263">
        <f t="shared" si="18"/>
        <v>0</v>
      </c>
      <c r="AL34" s="266">
        <f t="shared" si="19"/>
        <v>0</v>
      </c>
      <c r="AM34" s="267">
        <f t="shared" si="20"/>
        <v>0</v>
      </c>
      <c r="AN34" s="246"/>
    </row>
    <row r="35" spans="2:40" ht="15" outlineLevel="1" thickBot="1" x14ac:dyDescent="0.4">
      <c r="B35" s="230">
        <v>18</v>
      </c>
      <c r="C35" s="51"/>
      <c r="D35" s="51"/>
      <c r="E35" s="52"/>
      <c r="F35" s="53"/>
      <c r="G35" s="53"/>
      <c r="H35" s="53"/>
      <c r="N35" s="228"/>
      <c r="Q35" s="262">
        <f t="shared" si="0"/>
        <v>0</v>
      </c>
      <c r="R35" s="263">
        <f t="shared" si="1"/>
        <v>0</v>
      </c>
      <c r="S35" s="264">
        <f t="shared" si="2"/>
        <v>0</v>
      </c>
      <c r="T35" s="265">
        <f t="shared" si="3"/>
        <v>0</v>
      </c>
      <c r="U35" s="263">
        <f t="shared" si="4"/>
        <v>0</v>
      </c>
      <c r="V35" s="266">
        <f t="shared" si="5"/>
        <v>0</v>
      </c>
      <c r="W35" s="267">
        <f t="shared" si="6"/>
        <v>0</v>
      </c>
      <c r="X35" s="246"/>
      <c r="Y35" s="262">
        <f t="shared" si="7"/>
        <v>0</v>
      </c>
      <c r="Z35" s="263">
        <f t="shared" si="8"/>
        <v>0</v>
      </c>
      <c r="AA35" s="264">
        <f t="shared" si="9"/>
        <v>0</v>
      </c>
      <c r="AB35" s="265">
        <f t="shared" si="10"/>
        <v>0</v>
      </c>
      <c r="AC35" s="263">
        <f t="shared" si="11"/>
        <v>0</v>
      </c>
      <c r="AD35" s="266">
        <f t="shared" si="12"/>
        <v>0</v>
      </c>
      <c r="AE35" s="267">
        <f t="shared" si="13"/>
        <v>0</v>
      </c>
      <c r="AF35" s="246"/>
      <c r="AG35" s="262">
        <f t="shared" si="21"/>
        <v>0</v>
      </c>
      <c r="AH35" s="263">
        <f t="shared" si="15"/>
        <v>0</v>
      </c>
      <c r="AI35" s="264">
        <f t="shared" si="16"/>
        <v>0</v>
      </c>
      <c r="AJ35" s="265">
        <f t="shared" si="17"/>
        <v>0</v>
      </c>
      <c r="AK35" s="263">
        <f t="shared" si="18"/>
        <v>0</v>
      </c>
      <c r="AL35" s="266">
        <f t="shared" si="19"/>
        <v>0</v>
      </c>
      <c r="AM35" s="267">
        <f t="shared" si="20"/>
        <v>0</v>
      </c>
      <c r="AN35" s="246"/>
    </row>
    <row r="36" spans="2:40" ht="15" outlineLevel="1" thickBot="1" x14ac:dyDescent="0.4">
      <c r="B36" s="230">
        <v>19</v>
      </c>
      <c r="C36" s="51"/>
      <c r="D36" s="51"/>
      <c r="E36" s="52"/>
      <c r="F36" s="53"/>
      <c r="G36" s="53"/>
      <c r="H36" s="53"/>
      <c r="N36" s="228"/>
      <c r="Q36" s="262">
        <f t="shared" si="0"/>
        <v>0</v>
      </c>
      <c r="R36" s="263">
        <f t="shared" si="1"/>
        <v>0</v>
      </c>
      <c r="S36" s="264">
        <f t="shared" si="2"/>
        <v>0</v>
      </c>
      <c r="T36" s="265">
        <f t="shared" si="3"/>
        <v>0</v>
      </c>
      <c r="U36" s="263">
        <f t="shared" si="4"/>
        <v>0</v>
      </c>
      <c r="V36" s="266">
        <f t="shared" si="5"/>
        <v>0</v>
      </c>
      <c r="W36" s="267">
        <f t="shared" si="6"/>
        <v>0</v>
      </c>
      <c r="X36" s="246"/>
      <c r="Y36" s="262">
        <f t="shared" si="7"/>
        <v>0</v>
      </c>
      <c r="Z36" s="263">
        <f t="shared" si="8"/>
        <v>0</v>
      </c>
      <c r="AA36" s="264">
        <f t="shared" si="9"/>
        <v>0</v>
      </c>
      <c r="AB36" s="265">
        <f t="shared" si="10"/>
        <v>0</v>
      </c>
      <c r="AC36" s="263">
        <f t="shared" si="11"/>
        <v>0</v>
      </c>
      <c r="AD36" s="266">
        <f t="shared" si="12"/>
        <v>0</v>
      </c>
      <c r="AE36" s="267">
        <f t="shared" si="13"/>
        <v>0</v>
      </c>
      <c r="AF36" s="246"/>
      <c r="AG36" s="262">
        <f t="shared" si="21"/>
        <v>0</v>
      </c>
      <c r="AH36" s="263">
        <f t="shared" si="15"/>
        <v>0</v>
      </c>
      <c r="AI36" s="264">
        <f t="shared" si="16"/>
        <v>0</v>
      </c>
      <c r="AJ36" s="265">
        <f t="shared" si="17"/>
        <v>0</v>
      </c>
      <c r="AK36" s="263">
        <f t="shared" si="18"/>
        <v>0</v>
      </c>
      <c r="AL36" s="266">
        <f t="shared" si="19"/>
        <v>0</v>
      </c>
      <c r="AM36" s="267">
        <f t="shared" si="20"/>
        <v>0</v>
      </c>
      <c r="AN36" s="246"/>
    </row>
    <row r="37" spans="2:40" ht="15" outlineLevel="1" thickBot="1" x14ac:dyDescent="0.4">
      <c r="B37" s="230">
        <v>20</v>
      </c>
      <c r="C37" s="51"/>
      <c r="D37" s="51"/>
      <c r="E37" s="52"/>
      <c r="F37" s="53"/>
      <c r="G37" s="53"/>
      <c r="H37" s="53"/>
      <c r="N37" s="228"/>
      <c r="Q37" s="262">
        <f t="shared" si="0"/>
        <v>0</v>
      </c>
      <c r="R37" s="263">
        <f t="shared" si="1"/>
        <v>0</v>
      </c>
      <c r="S37" s="264">
        <f t="shared" si="2"/>
        <v>0</v>
      </c>
      <c r="T37" s="265">
        <f t="shared" si="3"/>
        <v>0</v>
      </c>
      <c r="U37" s="263">
        <f t="shared" si="4"/>
        <v>0</v>
      </c>
      <c r="V37" s="266">
        <f t="shared" si="5"/>
        <v>0</v>
      </c>
      <c r="W37" s="267">
        <f t="shared" si="6"/>
        <v>0</v>
      </c>
      <c r="X37" s="246"/>
      <c r="Y37" s="262">
        <f t="shared" si="7"/>
        <v>0</v>
      </c>
      <c r="Z37" s="263">
        <f t="shared" si="8"/>
        <v>0</v>
      </c>
      <c r="AA37" s="264">
        <f t="shared" si="9"/>
        <v>0</v>
      </c>
      <c r="AB37" s="265">
        <f t="shared" si="10"/>
        <v>0</v>
      </c>
      <c r="AC37" s="263">
        <f t="shared" si="11"/>
        <v>0</v>
      </c>
      <c r="AD37" s="266">
        <f t="shared" si="12"/>
        <v>0</v>
      </c>
      <c r="AE37" s="267">
        <f t="shared" si="13"/>
        <v>0</v>
      </c>
      <c r="AF37" s="246"/>
      <c r="AG37" s="262">
        <f t="shared" si="21"/>
        <v>0</v>
      </c>
      <c r="AH37" s="263">
        <f t="shared" si="15"/>
        <v>0</v>
      </c>
      <c r="AI37" s="264">
        <f t="shared" si="16"/>
        <v>0</v>
      </c>
      <c r="AJ37" s="265">
        <f t="shared" si="17"/>
        <v>0</v>
      </c>
      <c r="AK37" s="263">
        <f t="shared" si="18"/>
        <v>0</v>
      </c>
      <c r="AL37" s="266">
        <f t="shared" si="19"/>
        <v>0</v>
      </c>
      <c r="AM37" s="267">
        <f t="shared" si="20"/>
        <v>0</v>
      </c>
      <c r="AN37" s="246"/>
    </row>
    <row r="38" spans="2:40" x14ac:dyDescent="0.35">
      <c r="N38" s="228"/>
      <c r="S38" s="230"/>
      <c r="T38" s="263"/>
      <c r="V38" s="268"/>
      <c r="W38" s="228"/>
      <c r="X38" s="246"/>
      <c r="AA38" s="230"/>
      <c r="AB38" s="263"/>
      <c r="AD38" s="268"/>
      <c r="AF38" s="246"/>
      <c r="AI38" s="230"/>
      <c r="AJ38" s="263"/>
      <c r="AL38" s="268"/>
      <c r="AN38" s="246"/>
    </row>
    <row r="39" spans="2:40" ht="15" thickBot="1" x14ac:dyDescent="0.4">
      <c r="D39" s="269" t="s">
        <v>73</v>
      </c>
      <c r="E39" s="269"/>
      <c r="F39" s="270">
        <f>SUM(F18:F38)</f>
        <v>0</v>
      </c>
      <c r="G39" s="270">
        <f>SUM(G18:G38)</f>
        <v>0</v>
      </c>
      <c r="H39" s="270">
        <f>SUM(H18:H38)</f>
        <v>0</v>
      </c>
      <c r="N39" s="228"/>
      <c r="Q39" s="269" t="str">
        <f>Q14&amp;" " &amp; "Total:"</f>
        <v>Year 1 Total:</v>
      </c>
      <c r="R39" s="269"/>
      <c r="S39" s="271">
        <f>SUM(S18:S38)</f>
        <v>0</v>
      </c>
      <c r="T39" s="272"/>
      <c r="U39" s="273">
        <f>SUM(U18:U38)</f>
        <v>0</v>
      </c>
      <c r="V39" s="274">
        <f>SUM(V18:V38)</f>
        <v>0</v>
      </c>
      <c r="W39" s="273">
        <f>SUM(W18:W38)</f>
        <v>0</v>
      </c>
      <c r="X39" s="246"/>
      <c r="Y39" s="269" t="str">
        <f>Y14&amp;" " &amp; "Total:"</f>
        <v>Year 2 Total:</v>
      </c>
      <c r="Z39" s="269"/>
      <c r="AA39" s="271">
        <f>SUM(AA18:AA38)</f>
        <v>0</v>
      </c>
      <c r="AB39" s="272"/>
      <c r="AC39" s="273">
        <f>SUM(AC18:AC38)</f>
        <v>0</v>
      </c>
      <c r="AD39" s="274">
        <f>SUM(AD18:AD38)</f>
        <v>0</v>
      </c>
      <c r="AE39" s="273">
        <f>SUM(AE18:AE38)</f>
        <v>0</v>
      </c>
      <c r="AF39" s="246"/>
      <c r="AG39" s="269" t="str">
        <f>AG14&amp;" " &amp; "Total:"</f>
        <v>Year 3 Total:</v>
      </c>
      <c r="AH39" s="269"/>
      <c r="AI39" s="271">
        <f>SUM(AI18:AI38)</f>
        <v>0</v>
      </c>
      <c r="AJ39" s="272"/>
      <c r="AK39" s="273">
        <f>SUM(AK18:AK38)</f>
        <v>0</v>
      </c>
      <c r="AL39" s="274">
        <f>SUM(AL18:AL38)</f>
        <v>0</v>
      </c>
      <c r="AM39" s="273">
        <f>SUM(AM18:AM38)</f>
        <v>0</v>
      </c>
      <c r="AN39" s="246"/>
    </row>
    <row r="40" spans="2:40" ht="15" thickBot="1" x14ac:dyDescent="0.4">
      <c r="D40" s="232"/>
      <c r="E40" s="232"/>
      <c r="F40" s="275"/>
      <c r="G40" s="275"/>
      <c r="H40" s="275"/>
      <c r="N40" s="228"/>
      <c r="Q40" s="232"/>
      <c r="R40" s="232"/>
      <c r="S40" s="276"/>
      <c r="T40" s="277"/>
      <c r="U40" s="278"/>
      <c r="V40"/>
      <c r="W40"/>
      <c r="X40"/>
      <c r="Y40"/>
    </row>
    <row r="41" spans="2:40" ht="15" thickBot="1" x14ac:dyDescent="0.4">
      <c r="F41" s="448" t="s">
        <v>94</v>
      </c>
      <c r="G41" s="449"/>
      <c r="H41" s="449"/>
      <c r="I41" s="449"/>
      <c r="K41"/>
      <c r="Q41" s="230"/>
      <c r="R41" s="267"/>
      <c r="U41" s="231"/>
      <c r="V41" s="230"/>
      <c r="W41" s="228"/>
    </row>
    <row r="42" spans="2:40" ht="37.5" customHeight="1" x14ac:dyDescent="0.35">
      <c r="B42" s="279" t="s">
        <v>95</v>
      </c>
      <c r="F42" s="240" t="s">
        <v>3</v>
      </c>
      <c r="G42" s="240" t="s">
        <v>4</v>
      </c>
      <c r="H42" s="240" t="s">
        <v>5</v>
      </c>
      <c r="I42" s="280" t="s">
        <v>73</v>
      </c>
      <c r="K42"/>
      <c r="N42" s="267"/>
      <c r="V42" s="267"/>
      <c r="W42" s="228"/>
      <c r="X42" s="267"/>
    </row>
    <row r="43" spans="2:40" x14ac:dyDescent="0.35">
      <c r="B43" s="301" t="s">
        <v>96</v>
      </c>
      <c r="C43" s="281" t="s">
        <v>97</v>
      </c>
      <c r="D43" s="282" t="s">
        <v>98</v>
      </c>
      <c r="E43" s="282"/>
      <c r="F43" s="267">
        <f>U39</f>
        <v>0</v>
      </c>
      <c r="G43" s="267">
        <f>AC39</f>
        <v>0</v>
      </c>
      <c r="H43" s="267">
        <f>AK39</f>
        <v>0</v>
      </c>
      <c r="I43" s="267">
        <f>SUM(F43:H43)</f>
        <v>0</v>
      </c>
      <c r="K43"/>
      <c r="N43" s="228"/>
      <c r="O43" s="283"/>
      <c r="W43" s="228"/>
    </row>
    <row r="44" spans="2:40" x14ac:dyDescent="0.35">
      <c r="B44" s="301" t="s">
        <v>96</v>
      </c>
      <c r="C44" s="284"/>
      <c r="D44" s="282" t="s">
        <v>24</v>
      </c>
      <c r="E44" s="282"/>
      <c r="F44" s="267">
        <f>V39</f>
        <v>0</v>
      </c>
      <c r="G44" s="267">
        <f>AD39</f>
        <v>0</v>
      </c>
      <c r="H44" s="267">
        <f>AL39</f>
        <v>0</v>
      </c>
      <c r="I44" s="267">
        <f>SUM(F44:H44)</f>
        <v>0</v>
      </c>
      <c r="K44"/>
      <c r="N44" s="228"/>
      <c r="W44" s="228"/>
    </row>
    <row r="45" spans="2:40" x14ac:dyDescent="0.35">
      <c r="B45" s="301"/>
      <c r="C45" s="285" t="s">
        <v>25</v>
      </c>
      <c r="D45" s="285"/>
      <c r="E45" s="285"/>
      <c r="F45" s="286">
        <f>SUM(F43:F44)</f>
        <v>0</v>
      </c>
      <c r="G45" s="286">
        <f>SUM(G43:G44)</f>
        <v>0</v>
      </c>
      <c r="H45" s="286">
        <f t="shared" ref="H45" si="22">SUM(H43:H44)</f>
        <v>0</v>
      </c>
      <c r="I45" s="286">
        <f>SUM(I43:I44)</f>
        <v>0</v>
      </c>
      <c r="K45"/>
      <c r="N45" s="228"/>
      <c r="W45" s="228"/>
    </row>
    <row r="46" spans="2:40" x14ac:dyDescent="0.35">
      <c r="B46" s="301"/>
      <c r="I46" s="262"/>
      <c r="K46"/>
      <c r="N46" s="228"/>
      <c r="W46" s="228"/>
    </row>
    <row r="47" spans="2:40" x14ac:dyDescent="0.35">
      <c r="B47" s="302"/>
      <c r="C47" s="232" t="s">
        <v>99</v>
      </c>
      <c r="I47"/>
      <c r="K47"/>
      <c r="N47" s="228"/>
      <c r="W47" s="228"/>
    </row>
    <row r="48" spans="2:40" x14ac:dyDescent="0.35">
      <c r="B48" s="301" t="s">
        <v>96</v>
      </c>
      <c r="C48" s="281" t="s">
        <v>100</v>
      </c>
      <c r="D48" s="282" t="s">
        <v>101</v>
      </c>
      <c r="E48" s="282"/>
      <c r="F48" s="50">
        <v>0</v>
      </c>
      <c r="G48" s="50">
        <v>0</v>
      </c>
      <c r="H48" s="50">
        <v>0</v>
      </c>
      <c r="I48" s="287">
        <f>SUM(F48:H48)</f>
        <v>0</v>
      </c>
      <c r="K48"/>
      <c r="N48" s="228"/>
      <c r="W48" s="228"/>
    </row>
    <row r="49" spans="2:23" x14ac:dyDescent="0.35">
      <c r="B49" s="301" t="s">
        <v>96</v>
      </c>
      <c r="C49" s="284"/>
      <c r="D49" s="282" t="s">
        <v>102</v>
      </c>
      <c r="E49" s="282"/>
      <c r="F49" s="50"/>
      <c r="G49" s="50"/>
      <c r="H49" s="50"/>
      <c r="I49" s="287">
        <f t="shared" ref="I49:I56" si="23">SUM(F49:H49)</f>
        <v>0</v>
      </c>
      <c r="K49"/>
      <c r="N49" s="228"/>
      <c r="W49" s="228"/>
    </row>
    <row r="50" spans="2:23" x14ac:dyDescent="0.35">
      <c r="B50" s="301" t="s">
        <v>96</v>
      </c>
      <c r="C50" s="284"/>
      <c r="D50" s="282" t="s">
        <v>103</v>
      </c>
      <c r="E50" s="282"/>
      <c r="F50" s="50">
        <v>0</v>
      </c>
      <c r="G50" s="50">
        <v>0</v>
      </c>
      <c r="H50" s="50">
        <v>0</v>
      </c>
      <c r="I50" s="287">
        <f t="shared" si="23"/>
        <v>0</v>
      </c>
      <c r="K50"/>
      <c r="N50" s="228"/>
      <c r="W50" s="228"/>
    </row>
    <row r="51" spans="2:23" x14ac:dyDescent="0.35">
      <c r="B51" s="301" t="s">
        <v>96</v>
      </c>
      <c r="C51" s="284"/>
      <c r="D51" s="282" t="s">
        <v>104</v>
      </c>
      <c r="E51" s="282"/>
      <c r="F51" s="50">
        <v>0</v>
      </c>
      <c r="G51" s="50">
        <v>0</v>
      </c>
      <c r="H51" s="50">
        <v>0</v>
      </c>
      <c r="I51" s="287">
        <f t="shared" si="23"/>
        <v>0</v>
      </c>
      <c r="K51"/>
      <c r="N51" s="228"/>
      <c r="W51" s="228"/>
    </row>
    <row r="52" spans="2:23" x14ac:dyDescent="0.35">
      <c r="B52" s="301" t="s">
        <v>96</v>
      </c>
      <c r="C52" s="284"/>
      <c r="D52" s="282" t="s">
        <v>105</v>
      </c>
      <c r="E52" s="282"/>
      <c r="F52" s="50">
        <v>0</v>
      </c>
      <c r="G52" s="50">
        <v>0</v>
      </c>
      <c r="H52" s="50">
        <v>0</v>
      </c>
      <c r="I52" s="287">
        <f t="shared" si="23"/>
        <v>0</v>
      </c>
      <c r="K52"/>
      <c r="N52" s="228"/>
      <c r="W52" s="228"/>
    </row>
    <row r="53" spans="2:23" x14ac:dyDescent="0.35">
      <c r="B53" s="301" t="s">
        <v>96</v>
      </c>
      <c r="D53" s="65" t="s">
        <v>106</v>
      </c>
      <c r="E53" s="282"/>
      <c r="F53" s="50">
        <v>0</v>
      </c>
      <c r="G53" s="50">
        <v>0</v>
      </c>
      <c r="H53" s="50">
        <v>0</v>
      </c>
      <c r="I53" s="287">
        <f t="shared" si="23"/>
        <v>0</v>
      </c>
      <c r="K53"/>
      <c r="N53" s="228"/>
      <c r="W53" s="228"/>
    </row>
    <row r="54" spans="2:23" ht="15" thickBot="1" x14ac:dyDescent="0.4">
      <c r="B54" s="301"/>
      <c r="C54" s="288"/>
      <c r="D54" s="289" t="str">
        <f>"Total"&amp;" " &amp; C48</f>
        <v>Total Contractor Services:</v>
      </c>
      <c r="E54" s="289"/>
      <c r="F54" s="290">
        <f>SUM(F48:F53)</f>
        <v>0</v>
      </c>
      <c r="G54" s="290">
        <f t="shared" ref="G54:H54" si="24">SUM(G48:G53)</f>
        <v>0</v>
      </c>
      <c r="H54" s="290">
        <f t="shared" si="24"/>
        <v>0</v>
      </c>
      <c r="I54" s="290">
        <f>SUM(F54:H54)</f>
        <v>0</v>
      </c>
      <c r="K54"/>
      <c r="N54" s="228"/>
      <c r="W54" s="228"/>
    </row>
    <row r="55" spans="2:23" ht="15" thickTop="1" x14ac:dyDescent="0.35">
      <c r="B55" s="301" t="s">
        <v>96</v>
      </c>
      <c r="C55" s="281" t="s">
        <v>107</v>
      </c>
      <c r="D55" s="282" t="s">
        <v>108</v>
      </c>
      <c r="E55" s="282"/>
      <c r="F55" s="50"/>
      <c r="G55" s="50"/>
      <c r="H55" s="50"/>
      <c r="I55" s="287">
        <f t="shared" si="23"/>
        <v>0</v>
      </c>
      <c r="K55"/>
      <c r="N55" s="228"/>
      <c r="W55" s="228"/>
    </row>
    <row r="56" spans="2:23" x14ac:dyDescent="0.35">
      <c r="B56" s="301" t="s">
        <v>96</v>
      </c>
      <c r="D56" s="282" t="s">
        <v>109</v>
      </c>
      <c r="E56" s="282"/>
      <c r="F56" s="50">
        <v>0</v>
      </c>
      <c r="G56" s="50">
        <v>0</v>
      </c>
      <c r="H56" s="50">
        <v>0</v>
      </c>
      <c r="I56" s="287">
        <f t="shared" si="23"/>
        <v>0</v>
      </c>
      <c r="K56"/>
      <c r="N56" s="228"/>
      <c r="W56" s="228"/>
    </row>
    <row r="57" spans="2:23" ht="15" thickBot="1" x14ac:dyDescent="0.4">
      <c r="B57" s="301"/>
      <c r="D57" s="289" t="str">
        <f>"Total"&amp;" " &amp; C55</f>
        <v>Total Patient Expense:</v>
      </c>
      <c r="E57" s="289"/>
      <c r="F57" s="290">
        <f>SUM(F55:F56)</f>
        <v>0</v>
      </c>
      <c r="G57" s="290">
        <f>SUM(G55:G56)</f>
        <v>0</v>
      </c>
      <c r="H57" s="290">
        <f>SUM(H55:H56)</f>
        <v>0</v>
      </c>
      <c r="I57" s="290">
        <f>SUM(F57:H57)</f>
        <v>0</v>
      </c>
      <c r="K57"/>
      <c r="N57" s="228"/>
      <c r="W57" s="228"/>
    </row>
    <row r="58" spans="2:23" ht="15" thickTop="1" x14ac:dyDescent="0.35">
      <c r="B58" s="301" t="s">
        <v>96</v>
      </c>
      <c r="C58" s="281" t="s">
        <v>110</v>
      </c>
      <c r="D58" s="282" t="s">
        <v>111</v>
      </c>
      <c r="E58" s="282"/>
      <c r="F58" s="50"/>
      <c r="G58" s="50">
        <v>0</v>
      </c>
      <c r="H58" s="50">
        <v>0</v>
      </c>
      <c r="I58" s="287">
        <f t="shared" ref="I58:I60" si="25">SUM(F58:H58)</f>
        <v>0</v>
      </c>
      <c r="K58"/>
      <c r="N58" s="228"/>
      <c r="W58" s="228"/>
    </row>
    <row r="59" spans="2:23" x14ac:dyDescent="0.35">
      <c r="B59" s="301" t="s">
        <v>96</v>
      </c>
      <c r="C59" s="284"/>
      <c r="D59" s="282" t="s">
        <v>112</v>
      </c>
      <c r="E59" s="282"/>
      <c r="F59" s="50">
        <v>0</v>
      </c>
      <c r="G59" s="50">
        <v>0</v>
      </c>
      <c r="H59" s="50">
        <v>0</v>
      </c>
      <c r="I59" s="287">
        <f t="shared" si="25"/>
        <v>0</v>
      </c>
      <c r="K59"/>
      <c r="N59" s="228"/>
      <c r="W59" s="228"/>
    </row>
    <row r="60" spans="2:23" x14ac:dyDescent="0.35">
      <c r="B60" s="301" t="s">
        <v>96</v>
      </c>
      <c r="C60" s="284"/>
      <c r="D60" s="282" t="s">
        <v>113</v>
      </c>
      <c r="E60" s="282"/>
      <c r="F60" s="50">
        <v>0</v>
      </c>
      <c r="G60" s="50">
        <v>0</v>
      </c>
      <c r="H60" s="50">
        <v>0</v>
      </c>
      <c r="I60" s="287">
        <f t="shared" si="25"/>
        <v>0</v>
      </c>
      <c r="K60"/>
      <c r="N60" s="228"/>
      <c r="W60" s="228"/>
    </row>
    <row r="61" spans="2:23" ht="15" thickBot="1" x14ac:dyDescent="0.4">
      <c r="B61" s="301"/>
      <c r="C61" s="284"/>
      <c r="D61" s="289" t="str">
        <f>"Total"&amp;" " &amp; C58</f>
        <v>Total Staff Development:</v>
      </c>
      <c r="E61" s="289"/>
      <c r="F61" s="290">
        <f>SUM(F58:F60)</f>
        <v>0</v>
      </c>
      <c r="G61" s="290">
        <f t="shared" ref="G61:H61" si="26">SUM(G58:G60)</f>
        <v>0</v>
      </c>
      <c r="H61" s="290">
        <f t="shared" si="26"/>
        <v>0</v>
      </c>
      <c r="I61" s="290">
        <f>SUM(F61:H61)</f>
        <v>0</v>
      </c>
      <c r="K61"/>
      <c r="N61" s="228"/>
      <c r="W61" s="228"/>
    </row>
    <row r="62" spans="2:23" ht="15" thickTop="1" x14ac:dyDescent="0.35">
      <c r="B62" s="301" t="s">
        <v>96</v>
      </c>
      <c r="C62" s="281" t="s">
        <v>114</v>
      </c>
      <c r="D62" s="282" t="s">
        <v>115</v>
      </c>
      <c r="E62" s="282"/>
      <c r="F62" s="50">
        <v>0</v>
      </c>
      <c r="G62" s="50">
        <v>0</v>
      </c>
      <c r="H62" s="50">
        <v>0</v>
      </c>
      <c r="I62" s="287">
        <f t="shared" ref="I62:I65" si="27">SUM(F62:H62)</f>
        <v>0</v>
      </c>
      <c r="K62"/>
      <c r="N62" s="228"/>
      <c r="W62" s="228"/>
    </row>
    <row r="63" spans="2:23" x14ac:dyDescent="0.35">
      <c r="B63" s="301" t="s">
        <v>96</v>
      </c>
      <c r="D63" s="282" t="s">
        <v>116</v>
      </c>
      <c r="E63" s="282"/>
      <c r="F63" s="50"/>
      <c r="G63" s="50"/>
      <c r="H63" s="50"/>
      <c r="I63" s="287">
        <f t="shared" si="27"/>
        <v>0</v>
      </c>
      <c r="K63"/>
      <c r="N63" s="228"/>
      <c r="W63" s="228"/>
    </row>
    <row r="64" spans="2:23" x14ac:dyDescent="0.35">
      <c r="B64" s="301" t="s">
        <v>96</v>
      </c>
      <c r="D64" s="282" t="s">
        <v>117</v>
      </c>
      <c r="E64" s="282"/>
      <c r="F64" s="50">
        <v>0</v>
      </c>
      <c r="G64" s="50">
        <v>0</v>
      </c>
      <c r="H64" s="50">
        <v>0</v>
      </c>
      <c r="I64" s="287">
        <f t="shared" si="27"/>
        <v>0</v>
      </c>
      <c r="K64"/>
      <c r="N64" s="228"/>
      <c r="W64" s="228"/>
    </row>
    <row r="65" spans="2:23" x14ac:dyDescent="0.35">
      <c r="B65" s="301" t="s">
        <v>96</v>
      </c>
      <c r="D65" s="282" t="s">
        <v>118</v>
      </c>
      <c r="E65" s="282"/>
      <c r="F65" s="50">
        <v>0</v>
      </c>
      <c r="G65" s="50">
        <v>0</v>
      </c>
      <c r="H65" s="50">
        <v>0</v>
      </c>
      <c r="I65" s="287">
        <f t="shared" si="27"/>
        <v>0</v>
      </c>
      <c r="K65"/>
      <c r="N65" s="228"/>
      <c r="W65" s="228"/>
    </row>
    <row r="66" spans="2:23" ht="15" thickBot="1" x14ac:dyDescent="0.4">
      <c r="B66" s="302"/>
      <c r="D66" s="289" t="str">
        <f>"Total"&amp;" " &amp; C62</f>
        <v>Total Travel</v>
      </c>
      <c r="E66" s="289"/>
      <c r="F66" s="290">
        <f>SUM(F62:F65)</f>
        <v>0</v>
      </c>
      <c r="G66" s="290">
        <f t="shared" ref="G66:H66" si="28">SUM(G62:G65)</f>
        <v>0</v>
      </c>
      <c r="H66" s="290">
        <f t="shared" si="28"/>
        <v>0</v>
      </c>
      <c r="I66" s="290">
        <f>SUM(F66:H66)</f>
        <v>0</v>
      </c>
      <c r="K66"/>
      <c r="N66" s="228"/>
      <c r="W66" s="228"/>
    </row>
    <row r="67" spans="2:23" ht="15" thickTop="1" x14ac:dyDescent="0.35">
      <c r="B67" s="301" t="s">
        <v>96</v>
      </c>
      <c r="C67" s="281" t="s">
        <v>119</v>
      </c>
      <c r="D67" s="282" t="s">
        <v>120</v>
      </c>
      <c r="E67" s="282"/>
      <c r="F67" s="50">
        <v>0</v>
      </c>
      <c r="G67" s="50">
        <v>0</v>
      </c>
      <c r="H67" s="50">
        <v>0</v>
      </c>
      <c r="I67" s="287">
        <f t="shared" ref="I67:I69" si="29">SUM(F67:H67)</f>
        <v>0</v>
      </c>
      <c r="K67"/>
      <c r="N67" s="228"/>
      <c r="W67" s="228"/>
    </row>
    <row r="68" spans="2:23" x14ac:dyDescent="0.35">
      <c r="B68" s="301" t="s">
        <v>96</v>
      </c>
      <c r="C68" s="284"/>
      <c r="D68" s="282" t="s">
        <v>121</v>
      </c>
      <c r="E68" s="282"/>
      <c r="F68" s="50">
        <v>0</v>
      </c>
      <c r="G68" s="50">
        <v>0</v>
      </c>
      <c r="H68" s="50">
        <v>0</v>
      </c>
      <c r="I68" s="287">
        <f t="shared" si="29"/>
        <v>0</v>
      </c>
      <c r="K68"/>
      <c r="N68" s="228"/>
      <c r="W68" s="228"/>
    </row>
    <row r="69" spans="2:23" x14ac:dyDescent="0.35">
      <c r="B69" s="301" t="s">
        <v>96</v>
      </c>
      <c r="C69" s="288"/>
      <c r="D69" s="282" t="s">
        <v>122</v>
      </c>
      <c r="E69" s="282"/>
      <c r="F69" s="50">
        <v>0</v>
      </c>
      <c r="G69" s="50">
        <v>0</v>
      </c>
      <c r="H69" s="50">
        <v>0</v>
      </c>
      <c r="I69" s="287">
        <f t="shared" si="29"/>
        <v>0</v>
      </c>
      <c r="K69"/>
      <c r="N69" s="228"/>
      <c r="W69" s="228"/>
    </row>
    <row r="70" spans="2:23" ht="15" thickBot="1" x14ac:dyDescent="0.4">
      <c r="B70" s="302"/>
      <c r="C70" s="288"/>
      <c r="D70" s="289" t="str">
        <f>"Total"&amp;" " &amp; C67</f>
        <v>Total Meeting:</v>
      </c>
      <c r="E70" s="289"/>
      <c r="F70" s="290">
        <f>SUM(F67:F69)</f>
        <v>0</v>
      </c>
      <c r="G70" s="290">
        <f t="shared" ref="G70:H70" si="30">SUM(G67:G69)</f>
        <v>0</v>
      </c>
      <c r="H70" s="290">
        <f t="shared" si="30"/>
        <v>0</v>
      </c>
      <c r="I70" s="290">
        <f>SUM(F70:H70)</f>
        <v>0</v>
      </c>
      <c r="K70"/>
      <c r="N70" s="228"/>
      <c r="W70" s="228"/>
    </row>
    <row r="71" spans="2:23" ht="15" thickTop="1" x14ac:dyDescent="0.35">
      <c r="B71" s="301" t="s">
        <v>96</v>
      </c>
      <c r="C71" s="281" t="s">
        <v>123</v>
      </c>
      <c r="D71" s="282" t="s">
        <v>124</v>
      </c>
      <c r="E71" s="282"/>
      <c r="F71" s="50">
        <v>0</v>
      </c>
      <c r="G71" s="50">
        <v>0</v>
      </c>
      <c r="H71" s="50">
        <v>0</v>
      </c>
      <c r="I71" s="287">
        <f t="shared" ref="I71:I73" si="31">SUM(F71:H71)</f>
        <v>0</v>
      </c>
      <c r="K71"/>
      <c r="N71" s="228"/>
      <c r="W71" s="228"/>
    </row>
    <row r="72" spans="2:23" x14ac:dyDescent="0.35">
      <c r="B72" s="301" t="s">
        <v>96</v>
      </c>
      <c r="D72" s="282" t="s">
        <v>125</v>
      </c>
      <c r="E72" s="282"/>
      <c r="F72" s="50">
        <v>0</v>
      </c>
      <c r="G72" s="50">
        <v>0</v>
      </c>
      <c r="H72" s="50">
        <v>0</v>
      </c>
      <c r="I72" s="287">
        <f t="shared" si="31"/>
        <v>0</v>
      </c>
      <c r="K72"/>
      <c r="N72" s="228"/>
      <c r="W72" s="228"/>
    </row>
    <row r="73" spans="2:23" x14ac:dyDescent="0.35">
      <c r="B73" s="301" t="s">
        <v>96</v>
      </c>
      <c r="D73" s="282" t="s">
        <v>126</v>
      </c>
      <c r="E73" s="282"/>
      <c r="F73" s="50">
        <v>0</v>
      </c>
      <c r="G73" s="50">
        <v>0</v>
      </c>
      <c r="H73" s="50">
        <v>0</v>
      </c>
      <c r="I73" s="287">
        <f t="shared" si="31"/>
        <v>0</v>
      </c>
      <c r="K73"/>
      <c r="N73" s="228"/>
      <c r="W73" s="228"/>
    </row>
    <row r="74" spans="2:23" ht="15" thickBot="1" x14ac:dyDescent="0.4">
      <c r="B74" s="301" t="s">
        <v>96</v>
      </c>
      <c r="D74" s="289" t="str">
        <f>"Total"&amp;" " &amp; C71</f>
        <v>Total Office Expense:</v>
      </c>
      <c r="E74" s="289"/>
      <c r="F74" s="290">
        <f>SUM(F71:F73)</f>
        <v>0</v>
      </c>
      <c r="G74" s="290">
        <f t="shared" ref="G74:H74" si="32">SUM(G71:G73)</f>
        <v>0</v>
      </c>
      <c r="H74" s="290">
        <f t="shared" si="32"/>
        <v>0</v>
      </c>
      <c r="I74" s="290">
        <f>SUM(F74:H74)</f>
        <v>0</v>
      </c>
      <c r="K74"/>
      <c r="N74" s="228"/>
      <c r="W74" s="228"/>
    </row>
    <row r="75" spans="2:23" ht="15" thickTop="1" x14ac:dyDescent="0.35">
      <c r="B75" s="301" t="s">
        <v>96</v>
      </c>
      <c r="C75" s="281" t="s">
        <v>127</v>
      </c>
      <c r="D75" s="282" t="s">
        <v>128</v>
      </c>
      <c r="E75" s="282"/>
      <c r="F75" s="50">
        <v>0</v>
      </c>
      <c r="G75" s="50">
        <v>0</v>
      </c>
      <c r="H75" s="50">
        <v>0</v>
      </c>
      <c r="I75" s="287">
        <f t="shared" ref="I75:I79" si="33">SUM(F75:H75)</f>
        <v>0</v>
      </c>
      <c r="K75"/>
      <c r="N75" s="228"/>
      <c r="W75" s="228"/>
    </row>
    <row r="76" spans="2:23" x14ac:dyDescent="0.35">
      <c r="B76" s="301" t="s">
        <v>96</v>
      </c>
      <c r="D76" s="282" t="s">
        <v>129</v>
      </c>
      <c r="E76" s="282"/>
      <c r="F76" s="50">
        <v>0</v>
      </c>
      <c r="G76" s="50">
        <v>0</v>
      </c>
      <c r="H76" s="50">
        <v>0</v>
      </c>
      <c r="I76" s="287">
        <f t="shared" si="33"/>
        <v>0</v>
      </c>
      <c r="K76"/>
      <c r="N76" s="228"/>
      <c r="W76" s="228"/>
    </row>
    <row r="77" spans="2:23" x14ac:dyDescent="0.35">
      <c r="B77" s="301" t="s">
        <v>96</v>
      </c>
      <c r="C77" s="282"/>
      <c r="D77" s="282" t="s">
        <v>130</v>
      </c>
      <c r="E77" s="282"/>
      <c r="F77" s="50">
        <v>0</v>
      </c>
      <c r="G77" s="50">
        <v>0</v>
      </c>
      <c r="H77" s="50">
        <v>0</v>
      </c>
      <c r="I77" s="287">
        <f t="shared" si="33"/>
        <v>0</v>
      </c>
      <c r="K77"/>
      <c r="N77" s="228"/>
      <c r="W77" s="228"/>
    </row>
    <row r="78" spans="2:23" x14ac:dyDescent="0.35">
      <c r="B78" s="301" t="s">
        <v>96</v>
      </c>
      <c r="D78" s="282" t="s">
        <v>131</v>
      </c>
      <c r="E78" s="282"/>
      <c r="F78" s="50"/>
      <c r="G78" s="50"/>
      <c r="H78" s="50"/>
      <c r="I78" s="287">
        <f t="shared" si="33"/>
        <v>0</v>
      </c>
      <c r="K78"/>
      <c r="N78" s="228"/>
      <c r="W78" s="228"/>
    </row>
    <row r="79" spans="2:23" x14ac:dyDescent="0.35">
      <c r="B79" s="301" t="s">
        <v>96</v>
      </c>
      <c r="D79" s="282" t="s">
        <v>132</v>
      </c>
      <c r="E79" s="282"/>
      <c r="F79" s="50">
        <v>0</v>
      </c>
      <c r="G79" s="50">
        <v>0</v>
      </c>
      <c r="H79" s="50">
        <v>0</v>
      </c>
      <c r="I79" s="287">
        <f t="shared" si="33"/>
        <v>0</v>
      </c>
      <c r="K79"/>
      <c r="N79" s="228"/>
      <c r="W79" s="228"/>
    </row>
    <row r="80" spans="2:23" ht="15" thickBot="1" x14ac:dyDescent="0.4">
      <c r="B80" s="301"/>
      <c r="D80" s="289" t="str">
        <f>"Total"&amp;" " &amp; C75</f>
        <v>Total Other Direct Expense:</v>
      </c>
      <c r="E80" s="289"/>
      <c r="F80" s="290">
        <f>SUM(F75:F79)</f>
        <v>0</v>
      </c>
      <c r="G80" s="290">
        <f t="shared" ref="G80:H80" si="34">SUM(G75:G79)</f>
        <v>0</v>
      </c>
      <c r="H80" s="290">
        <f t="shared" si="34"/>
        <v>0</v>
      </c>
      <c r="I80" s="290">
        <f>SUM(F80:H80)</f>
        <v>0</v>
      </c>
      <c r="K80"/>
      <c r="N80" s="228"/>
      <c r="W80" s="228"/>
    </row>
    <row r="81" spans="2:23" ht="15" thickTop="1" x14ac:dyDescent="0.35">
      <c r="B81" s="301" t="s">
        <v>96</v>
      </c>
      <c r="C81" s="281" t="s">
        <v>133</v>
      </c>
      <c r="D81" s="65" t="s">
        <v>181</v>
      </c>
      <c r="E81" s="282"/>
      <c r="F81" s="50"/>
      <c r="G81" s="50"/>
      <c r="H81" s="50"/>
      <c r="I81" s="287">
        <f t="shared" ref="I81:I84" si="35">SUM(F81:H81)</f>
        <v>0</v>
      </c>
      <c r="K81"/>
      <c r="N81" s="228"/>
      <c r="W81" s="228"/>
    </row>
    <row r="82" spans="2:23" x14ac:dyDescent="0.35">
      <c r="B82" s="301" t="s">
        <v>96</v>
      </c>
      <c r="D82" s="65" t="s">
        <v>106</v>
      </c>
      <c r="E82" s="282"/>
      <c r="F82" s="50">
        <v>0</v>
      </c>
      <c r="G82" s="50">
        <v>0</v>
      </c>
      <c r="H82" s="50">
        <v>0</v>
      </c>
      <c r="I82" s="287">
        <f t="shared" si="35"/>
        <v>0</v>
      </c>
      <c r="K82"/>
      <c r="N82" s="228"/>
      <c r="W82" s="228"/>
    </row>
    <row r="83" spans="2:23" x14ac:dyDescent="0.35">
      <c r="B83" s="301" t="s">
        <v>96</v>
      </c>
      <c r="D83" s="65" t="s">
        <v>106</v>
      </c>
      <c r="E83" s="282"/>
      <c r="F83" s="50">
        <v>0</v>
      </c>
      <c r="G83" s="50">
        <v>0</v>
      </c>
      <c r="H83" s="50">
        <v>0</v>
      </c>
      <c r="I83" s="287">
        <f t="shared" si="35"/>
        <v>0</v>
      </c>
      <c r="K83"/>
      <c r="N83" s="228"/>
      <c r="W83" s="228"/>
    </row>
    <row r="84" spans="2:23" x14ac:dyDescent="0.35">
      <c r="B84" s="301" t="s">
        <v>96</v>
      </c>
      <c r="D84" s="65" t="s">
        <v>106</v>
      </c>
      <c r="E84" s="282"/>
      <c r="F84" s="50">
        <v>0</v>
      </c>
      <c r="G84" s="50">
        <v>0</v>
      </c>
      <c r="H84" s="50">
        <v>0</v>
      </c>
      <c r="I84" s="287">
        <f t="shared" si="35"/>
        <v>0</v>
      </c>
      <c r="K84"/>
      <c r="N84" s="228"/>
      <c r="W84" s="228"/>
    </row>
    <row r="85" spans="2:23" ht="15" thickBot="1" x14ac:dyDescent="0.4">
      <c r="B85" s="301"/>
      <c r="D85" s="289" t="str">
        <f>"Total"&amp;" " &amp; C81</f>
        <v>Total Other Expenses:</v>
      </c>
      <c r="E85" s="289"/>
      <c r="F85" s="290">
        <f>SUM(F81:F84)</f>
        <v>0</v>
      </c>
      <c r="G85" s="290">
        <f t="shared" ref="G85:H85" si="36">SUM(G81:G84)</f>
        <v>0</v>
      </c>
      <c r="H85" s="290">
        <f t="shared" si="36"/>
        <v>0</v>
      </c>
      <c r="I85" s="290">
        <f>SUM(F85:H85)</f>
        <v>0</v>
      </c>
      <c r="K85"/>
      <c r="N85" s="228"/>
      <c r="W85" s="228"/>
    </row>
    <row r="86" spans="2:23" ht="15" thickTop="1" x14ac:dyDescent="0.35">
      <c r="B86" s="301" t="s">
        <v>96</v>
      </c>
      <c r="C86" s="281" t="s">
        <v>134</v>
      </c>
      <c r="D86" s="282" t="s">
        <v>135</v>
      </c>
      <c r="E86" s="282"/>
      <c r="F86" s="50"/>
      <c r="G86" s="50"/>
      <c r="H86" s="50"/>
      <c r="I86" s="287">
        <f t="shared" ref="I86:I88" si="37">SUM(F86:H86)</f>
        <v>0</v>
      </c>
      <c r="K86"/>
      <c r="N86" s="228"/>
      <c r="W86" s="228"/>
    </row>
    <row r="87" spans="2:23" x14ac:dyDescent="0.35">
      <c r="B87" s="301" t="s">
        <v>96</v>
      </c>
      <c r="D87" s="282" t="s">
        <v>136</v>
      </c>
      <c r="E87" s="282"/>
      <c r="F87" s="50"/>
      <c r="G87" s="50"/>
      <c r="H87" s="50"/>
      <c r="I87" s="287">
        <f t="shared" si="37"/>
        <v>0</v>
      </c>
      <c r="K87"/>
      <c r="N87" s="228"/>
      <c r="W87" s="228"/>
    </row>
    <row r="88" spans="2:23" x14ac:dyDescent="0.35">
      <c r="B88" s="301" t="s">
        <v>96</v>
      </c>
      <c r="D88" s="282" t="s">
        <v>137</v>
      </c>
      <c r="E88" s="282"/>
      <c r="F88" s="50">
        <v>0</v>
      </c>
      <c r="G88" s="50">
        <v>0</v>
      </c>
      <c r="H88" s="50">
        <v>0</v>
      </c>
      <c r="I88" s="287">
        <f t="shared" si="37"/>
        <v>0</v>
      </c>
      <c r="K88"/>
      <c r="N88" s="228"/>
      <c r="W88" s="228"/>
    </row>
    <row r="89" spans="2:23" ht="15" thickBot="1" x14ac:dyDescent="0.4">
      <c r="B89" s="301"/>
      <c r="D89" s="289" t="str">
        <f>"Total"&amp;" " &amp; C86</f>
        <v>Total Software/Equip/Maint:</v>
      </c>
      <c r="E89" s="289"/>
      <c r="F89" s="290">
        <f>SUM(F86:F88)</f>
        <v>0</v>
      </c>
      <c r="G89" s="290">
        <f t="shared" ref="G89:H89" si="38">SUM(G86:G88)</f>
        <v>0</v>
      </c>
      <c r="H89" s="290">
        <f t="shared" si="38"/>
        <v>0</v>
      </c>
      <c r="I89" s="290">
        <f>SUM(F89:H89)</f>
        <v>0</v>
      </c>
      <c r="K89"/>
      <c r="N89" s="228"/>
      <c r="W89" s="228"/>
    </row>
    <row r="90" spans="2:23" ht="15" thickTop="1" x14ac:dyDescent="0.35">
      <c r="B90" s="301"/>
      <c r="D90" s="291"/>
      <c r="E90" s="291"/>
      <c r="F90" s="292"/>
      <c r="G90" s="292"/>
      <c r="H90" s="292"/>
      <c r="I90" s="292"/>
      <c r="K90"/>
      <c r="N90" s="228"/>
      <c r="W90" s="228"/>
    </row>
    <row r="91" spans="2:23" ht="15" thickBot="1" x14ac:dyDescent="0.4">
      <c r="B91" s="301"/>
      <c r="C91" s="269" t="s">
        <v>138</v>
      </c>
      <c r="D91" s="269"/>
      <c r="E91" s="269"/>
      <c r="F91" s="293">
        <f>F89+F85+F80+F74+F70+F66+F61+F57+F54</f>
        <v>0</v>
      </c>
      <c r="G91" s="293">
        <f>G89+G85+G80+G74+G70+G66+G61+G57+G54</f>
        <v>0</v>
      </c>
      <c r="H91" s="293">
        <f>H89+H85+H80+H74+H70+H66+H61+H57+H54</f>
        <v>0</v>
      </c>
      <c r="I91" s="293">
        <f>SUM(F91:H91)</f>
        <v>0</v>
      </c>
      <c r="K91"/>
      <c r="N91" s="228"/>
      <c r="W91" s="228"/>
    </row>
    <row r="92" spans="2:23" x14ac:dyDescent="0.35">
      <c r="B92" s="301"/>
      <c r="D92" s="294"/>
      <c r="E92" s="294"/>
      <c r="F92" s="295"/>
      <c r="G92" s="295"/>
      <c r="H92" s="295"/>
      <c r="I92" s="295"/>
      <c r="K92"/>
      <c r="N92" s="228"/>
      <c r="W92" s="228"/>
    </row>
    <row r="93" spans="2:23" x14ac:dyDescent="0.35">
      <c r="B93" s="301" t="s">
        <v>96</v>
      </c>
      <c r="C93" s="281" t="s">
        <v>139</v>
      </c>
      <c r="D93" s="282" t="s">
        <v>140</v>
      </c>
      <c r="E93" s="282"/>
      <c r="F93" s="50">
        <v>0</v>
      </c>
      <c r="G93" s="50">
        <v>0</v>
      </c>
      <c r="H93" s="50">
        <v>0</v>
      </c>
      <c r="I93" s="287">
        <f t="shared" ref="I93:I99" si="39">SUM(F93:H93)</f>
        <v>0</v>
      </c>
      <c r="N93" s="228"/>
      <c r="W93" s="228"/>
    </row>
    <row r="94" spans="2:23" x14ac:dyDescent="0.35">
      <c r="B94" s="301" t="s">
        <v>96</v>
      </c>
      <c r="D94" s="282" t="s">
        <v>141</v>
      </c>
      <c r="E94" s="282"/>
      <c r="F94" s="50">
        <v>0</v>
      </c>
      <c r="G94" s="50">
        <v>0</v>
      </c>
      <c r="H94" s="50">
        <v>0</v>
      </c>
      <c r="I94" s="287">
        <f t="shared" si="39"/>
        <v>0</v>
      </c>
      <c r="N94" s="228"/>
      <c r="W94" s="228"/>
    </row>
    <row r="95" spans="2:23" x14ac:dyDescent="0.35">
      <c r="B95" s="301" t="s">
        <v>96</v>
      </c>
      <c r="D95" s="282" t="s">
        <v>142</v>
      </c>
      <c r="E95" s="282"/>
      <c r="F95" s="50"/>
      <c r="G95" s="50"/>
      <c r="H95" s="50"/>
      <c r="I95" s="287">
        <f t="shared" si="39"/>
        <v>0</v>
      </c>
      <c r="N95" s="228"/>
      <c r="W95" s="228"/>
    </row>
    <row r="96" spans="2:23" x14ac:dyDescent="0.35">
      <c r="B96" s="301" t="s">
        <v>96</v>
      </c>
      <c r="D96" s="282" t="s">
        <v>143</v>
      </c>
      <c r="E96" s="282"/>
      <c r="F96" s="50"/>
      <c r="G96" s="50"/>
      <c r="H96" s="50"/>
      <c r="I96" s="287">
        <f t="shared" si="39"/>
        <v>0</v>
      </c>
      <c r="N96" s="228"/>
      <c r="W96" s="228"/>
    </row>
    <row r="97" spans="2:23" x14ac:dyDescent="0.35">
      <c r="B97" s="301" t="s">
        <v>96</v>
      </c>
      <c r="D97" s="282" t="s">
        <v>144</v>
      </c>
      <c r="E97" s="282"/>
      <c r="F97" s="50"/>
      <c r="G97" s="50"/>
      <c r="H97" s="50"/>
      <c r="I97" s="287">
        <f t="shared" si="39"/>
        <v>0</v>
      </c>
      <c r="N97" s="228"/>
      <c r="W97" s="228"/>
    </row>
    <row r="98" spans="2:23" x14ac:dyDescent="0.35">
      <c r="B98" s="301" t="s">
        <v>96</v>
      </c>
      <c r="D98" s="282" t="s">
        <v>145</v>
      </c>
      <c r="E98" s="282"/>
      <c r="F98" s="50"/>
      <c r="G98" s="50"/>
      <c r="H98" s="50"/>
      <c r="I98" s="287">
        <f t="shared" si="39"/>
        <v>0</v>
      </c>
      <c r="N98" s="228"/>
      <c r="W98" s="228"/>
    </row>
    <row r="99" spans="2:23" x14ac:dyDescent="0.35">
      <c r="B99" s="301" t="s">
        <v>96</v>
      </c>
      <c r="D99" s="282" t="s">
        <v>146</v>
      </c>
      <c r="E99" s="282"/>
      <c r="F99" s="50"/>
      <c r="G99" s="50"/>
      <c r="H99" s="50"/>
      <c r="I99" s="287">
        <f t="shared" si="39"/>
        <v>0</v>
      </c>
      <c r="N99" s="228"/>
      <c r="W99" s="228"/>
    </row>
    <row r="100" spans="2:23" ht="15" thickBot="1" x14ac:dyDescent="0.4">
      <c r="B100"/>
      <c r="C100" s="269" t="s">
        <v>147</v>
      </c>
      <c r="D100" s="269"/>
      <c r="E100" s="269"/>
      <c r="F100" s="293">
        <f>SUM(F93:F99)</f>
        <v>0</v>
      </c>
      <c r="G100" s="293">
        <f t="shared" ref="G100:H100" si="40">SUM(G93:G99)</f>
        <v>0</v>
      </c>
      <c r="H100" s="293">
        <f t="shared" si="40"/>
        <v>0</v>
      </c>
      <c r="I100" s="293">
        <f>SUM(F100:H100)</f>
        <v>0</v>
      </c>
      <c r="N100" s="228"/>
      <c r="W100" s="228"/>
    </row>
    <row r="101" spans="2:23" x14ac:dyDescent="0.35">
      <c r="D101" s="294"/>
      <c r="E101" s="294"/>
      <c r="F101" s="295"/>
      <c r="G101" s="295"/>
      <c r="H101" s="295"/>
      <c r="I101" s="295"/>
      <c r="N101" s="228"/>
      <c r="W101" s="228"/>
    </row>
    <row r="102" spans="2:23" ht="15" thickBot="1" x14ac:dyDescent="0.4">
      <c r="C102" s="269" t="s">
        <v>15</v>
      </c>
      <c r="D102" s="269"/>
      <c r="E102" s="269"/>
      <c r="F102" s="293">
        <f>F45+F91+F100</f>
        <v>0</v>
      </c>
      <c r="G102" s="293">
        <f t="shared" ref="G102:H102" si="41">G45+G91+G100</f>
        <v>0</v>
      </c>
      <c r="H102" s="293">
        <f t="shared" si="41"/>
        <v>0</v>
      </c>
      <c r="I102" s="293">
        <f>SUM(F102:H102)</f>
        <v>0</v>
      </c>
      <c r="N102" s="228"/>
      <c r="W102" s="228"/>
    </row>
    <row r="103" spans="2:23" x14ac:dyDescent="0.35">
      <c r="I103" s="232"/>
      <c r="N103" s="228"/>
      <c r="W103" s="228"/>
    </row>
    <row r="104" spans="2:23" x14ac:dyDescent="0.35">
      <c r="C104" s="296" t="s">
        <v>14</v>
      </c>
      <c r="D104" s="297">
        <f>C12</f>
        <v>0</v>
      </c>
      <c r="E104" s="297"/>
      <c r="F104" s="298">
        <f ca="1">SUMIF($B$43:$H$99,"Yes",F43:F99)*$D$104</f>
        <v>0</v>
      </c>
      <c r="G104" s="298">
        <f t="shared" ref="G104:H104" ca="1" si="42">SUMIF($B$43:$H$99,"Yes",G43:G99)*$D$104</f>
        <v>0</v>
      </c>
      <c r="H104" s="298">
        <f t="shared" ca="1" si="42"/>
        <v>0</v>
      </c>
      <c r="I104" s="299">
        <f ca="1">SUM(F104:H104)</f>
        <v>0</v>
      </c>
      <c r="N104" s="228"/>
      <c r="W104" s="228"/>
    </row>
    <row r="105" spans="2:23" x14ac:dyDescent="0.35">
      <c r="I105" s="232"/>
      <c r="K105" s="230"/>
      <c r="N105" s="228"/>
      <c r="P105" s="230"/>
      <c r="R105" s="230"/>
      <c r="T105" s="231"/>
      <c r="W105" s="228"/>
    </row>
    <row r="106" spans="2:23" ht="15" thickBot="1" x14ac:dyDescent="0.4">
      <c r="C106" s="269" t="s">
        <v>148</v>
      </c>
      <c r="D106" s="269"/>
      <c r="E106" s="269"/>
      <c r="F106" s="270">
        <f ca="1">+F102+F104</f>
        <v>0</v>
      </c>
      <c r="G106" s="270">
        <f ca="1">+G102+G104</f>
        <v>0</v>
      </c>
      <c r="H106" s="270">
        <f ca="1">+H102+H104</f>
        <v>0</v>
      </c>
      <c r="I106" s="300">
        <f ca="1">SUM(F106:H106)</f>
        <v>0</v>
      </c>
      <c r="K106" s="230"/>
      <c r="N106" s="228"/>
      <c r="P106" s="230"/>
      <c r="R106" s="230"/>
      <c r="T106" s="231"/>
      <c r="W106" s="228"/>
    </row>
    <row r="107" spans="2:23" x14ac:dyDescent="0.35">
      <c r="I107"/>
      <c r="K107" s="230"/>
      <c r="N107" s="228"/>
      <c r="P107" s="230"/>
      <c r="R107" s="230"/>
      <c r="T107" s="231"/>
      <c r="W107" s="228"/>
    </row>
    <row r="108" spans="2:23" x14ac:dyDescent="0.35">
      <c r="F108"/>
      <c r="G108"/>
      <c r="H108"/>
      <c r="I108"/>
      <c r="K108" s="230"/>
      <c r="N108" s="228"/>
      <c r="P108" s="230"/>
      <c r="R108" s="230"/>
      <c r="T108" s="231"/>
      <c r="W108" s="228"/>
    </row>
    <row r="109" spans="2:23" x14ac:dyDescent="0.35">
      <c r="F109"/>
      <c r="G109"/>
      <c r="H109"/>
      <c r="I109"/>
      <c r="K109" s="230"/>
      <c r="N109" s="228"/>
      <c r="P109" s="230"/>
      <c r="R109" s="230"/>
      <c r="T109" s="231"/>
      <c r="W109" s="228"/>
    </row>
    <row r="110" spans="2:23" x14ac:dyDescent="0.35">
      <c r="F110"/>
      <c r="G110"/>
      <c r="H110"/>
      <c r="I110"/>
      <c r="K110" s="230"/>
      <c r="N110" s="228"/>
      <c r="P110" s="230"/>
      <c r="R110" s="230"/>
      <c r="T110" s="231"/>
      <c r="W110" s="228"/>
    </row>
    <row r="111" spans="2:23" x14ac:dyDescent="0.35">
      <c r="F111"/>
      <c r="G111"/>
      <c r="H111"/>
      <c r="I111"/>
    </row>
    <row r="112" spans="2:23" x14ac:dyDescent="0.35">
      <c r="F112"/>
      <c r="G112"/>
      <c r="H112"/>
      <c r="I112"/>
    </row>
  </sheetData>
  <dataConsolidate/>
  <mergeCells count="6">
    <mergeCell ref="AG14:AM14"/>
    <mergeCell ref="F41:I41"/>
    <mergeCell ref="C7:D7"/>
    <mergeCell ref="D12:H12"/>
    <mergeCell ref="Q14:W14"/>
    <mergeCell ref="Y14:AE14"/>
  </mergeCells>
  <conditionalFormatting sqref="B43:B44">
    <cfRule type="containsText" dxfId="18" priority="12" operator="containsText" text="No">
      <formula>NOT(ISERROR(SEARCH("No",B43)))</formula>
    </cfRule>
  </conditionalFormatting>
  <conditionalFormatting sqref="B48:B53">
    <cfRule type="containsText" dxfId="17" priority="5" operator="containsText" text="No">
      <formula>NOT(ISERROR(SEARCH("No",B48)))</formula>
    </cfRule>
  </conditionalFormatting>
  <conditionalFormatting sqref="B55:B56">
    <cfRule type="containsText" dxfId="16" priority="4" operator="containsText" text="No">
      <formula>NOT(ISERROR(SEARCH("No",B55)))</formula>
    </cfRule>
  </conditionalFormatting>
  <conditionalFormatting sqref="B58:B60">
    <cfRule type="containsText" dxfId="15" priority="3" operator="containsText" text="No">
      <formula>NOT(ISERROR(SEARCH("No",B58)))</formula>
    </cfRule>
  </conditionalFormatting>
  <conditionalFormatting sqref="B62:B65">
    <cfRule type="containsText" dxfId="14" priority="2" operator="containsText" text="No">
      <formula>NOT(ISERROR(SEARCH("No",B62)))</formula>
    </cfRule>
  </conditionalFormatting>
  <conditionalFormatting sqref="B67:B69">
    <cfRule type="containsText" dxfId="13" priority="1" operator="containsText" text="No">
      <formula>NOT(ISERROR(SEARCH("No",B67)))</formula>
    </cfRule>
  </conditionalFormatting>
  <conditionalFormatting sqref="B71:B79">
    <cfRule type="containsText" dxfId="12" priority="9" operator="containsText" text="No">
      <formula>NOT(ISERROR(SEARCH("No",B71)))</formula>
    </cfRule>
  </conditionalFormatting>
  <conditionalFormatting sqref="B81:B84">
    <cfRule type="containsText" dxfId="11" priority="10" operator="containsText" text="No">
      <formula>NOT(ISERROR(SEARCH("No",B81)))</formula>
    </cfRule>
  </conditionalFormatting>
  <conditionalFormatting sqref="B86:B88">
    <cfRule type="containsText" dxfId="10" priority="11" operator="containsText" text="No">
      <formula>NOT(ISERROR(SEARCH("No",B86)))</formula>
    </cfRule>
  </conditionalFormatting>
  <conditionalFormatting sqref="B93:B99">
    <cfRule type="containsText" dxfId="9" priority="6" operator="containsText" text="No">
      <formula>NOT(ISERROR(SEARCH("No",B93)))</formula>
    </cfRule>
  </conditionalFormatting>
  <conditionalFormatting sqref="D52:E52">
    <cfRule type="cellIs" priority="7" operator="equal">
      <formula>"X"</formula>
    </cfRule>
  </conditionalFormatting>
  <conditionalFormatting sqref="F9:G9">
    <cfRule type="expression" dxfId="8" priority="8">
      <formula>$C$9&gt;36</formula>
    </cfRule>
  </conditionalFormatting>
  <dataValidations count="1">
    <dataValidation type="list" allowBlank="1" showInputMessage="1" showErrorMessage="1" sqref="B43:B44 B62:B65 B48:B53 B93:B99 B86:B88 B55:B56 B81:B84 B58:B60 B67:B69 B71:B79" xr:uid="{7C703131-0A41-42D8-A2D2-C50F4373E66F}">
      <formula1>"Yes,No"</formula1>
    </dataValidation>
  </dataValidations>
  <pageMargins left="0.7" right="0.7" top="0.75" bottom="0.75" header="0.3" footer="0.3"/>
  <pageSetup scale="25"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4E711-F01D-441D-B2FB-4AE366EFA2A0}">
  <sheetPr codeName="Sheet21">
    <tabColor theme="9" tint="-0.249977111117893"/>
  </sheetPr>
  <dimension ref="A1:J103"/>
  <sheetViews>
    <sheetView showGridLines="0" zoomScale="90" zoomScaleNormal="90" workbookViewId="0">
      <selection activeCell="N14" sqref="N14"/>
    </sheetView>
  </sheetViews>
  <sheetFormatPr defaultColWidth="9.1796875" defaultRowHeight="14.5" x14ac:dyDescent="0.35"/>
  <cols>
    <col min="1" max="1" width="4.26953125" style="137" customWidth="1"/>
    <col min="2" max="2" width="53.26953125" bestFit="1" customWidth="1"/>
    <col min="3" max="3" width="60.54296875" customWidth="1"/>
    <col min="4" max="4" width="11.81640625" customWidth="1"/>
    <col min="5" max="5" width="11.7265625" customWidth="1"/>
    <col min="6" max="6" width="10.81640625" customWidth="1"/>
    <col min="7" max="8" width="15.7265625" customWidth="1"/>
    <col min="9" max="9" width="15.26953125" customWidth="1"/>
    <col min="10" max="10" width="15.81640625" customWidth="1"/>
  </cols>
  <sheetData>
    <row r="1" spans="1:10" s="303" customFormat="1" x14ac:dyDescent="0.35"/>
    <row r="2" spans="1:10" s="303" customFormat="1" x14ac:dyDescent="0.35"/>
    <row r="3" spans="1:10" s="303" customFormat="1" x14ac:dyDescent="0.35"/>
    <row r="4" spans="1:10" s="303" customFormat="1" x14ac:dyDescent="0.35"/>
    <row r="5" spans="1:10" s="303" customFormat="1" x14ac:dyDescent="0.35"/>
    <row r="6" spans="1:10" x14ac:dyDescent="0.35">
      <c r="A6"/>
    </row>
    <row r="7" spans="1:10" ht="15" thickBot="1" x14ac:dyDescent="0.4">
      <c r="B7" s="138"/>
      <c r="D7" s="137" t="s">
        <v>3</v>
      </c>
    </row>
    <row r="8" spans="1:10" ht="21.5" thickBot="1" x14ac:dyDescent="0.55000000000000004">
      <c r="A8"/>
      <c r="B8" s="139" t="s">
        <v>3</v>
      </c>
      <c r="D8" s="210"/>
      <c r="E8" s="140" t="s">
        <v>182</v>
      </c>
    </row>
    <row r="9" spans="1:10" ht="19" thickBot="1" x14ac:dyDescent="0.5">
      <c r="A9" s="141" t="s">
        <v>91</v>
      </c>
      <c r="B9" s="142" t="s">
        <v>183</v>
      </c>
      <c r="C9" s="143"/>
      <c r="D9" s="144"/>
      <c r="E9" s="144"/>
      <c r="F9" s="144"/>
      <c r="G9" s="144"/>
      <c r="H9" s="145"/>
      <c r="I9" s="145"/>
      <c r="J9" s="145"/>
    </row>
    <row r="10" spans="1:10" ht="4.5" customHeight="1" thickBot="1" x14ac:dyDescent="0.4">
      <c r="G10" s="146"/>
    </row>
    <row r="11" spans="1:10" ht="29.5" thickBot="1" x14ac:dyDescent="0.4">
      <c r="B11" s="147" t="s">
        <v>184</v>
      </c>
      <c r="C11" s="148" t="s">
        <v>185</v>
      </c>
      <c r="D11" s="149" t="s">
        <v>186</v>
      </c>
      <c r="E11" s="149" t="s">
        <v>187</v>
      </c>
      <c r="F11" s="149" t="s">
        <v>42</v>
      </c>
      <c r="G11" s="150" t="s">
        <v>188</v>
      </c>
      <c r="H11" s="150" t="s">
        <v>189</v>
      </c>
      <c r="I11" s="150" t="s">
        <v>190</v>
      </c>
      <c r="J11" s="150" t="s">
        <v>73</v>
      </c>
    </row>
    <row r="12" spans="1:10" ht="15" thickBot="1" x14ac:dyDescent="0.4">
      <c r="B12" s="151" t="s">
        <v>191</v>
      </c>
      <c r="C12" s="152" t="s">
        <v>192</v>
      </c>
      <c r="D12" s="153"/>
      <c r="E12" s="153"/>
      <c r="F12" s="153">
        <f t="shared" ref="F12:F15" si="0">IF(OR(E12="",E12=0),D12,E12)</f>
        <v>0</v>
      </c>
      <c r="G12" s="154"/>
      <c r="H12" s="154"/>
      <c r="I12" s="154"/>
      <c r="J12" s="155">
        <f>F12*H12</f>
        <v>0</v>
      </c>
    </row>
    <row r="13" spans="1:10" ht="30" customHeight="1" thickBot="1" x14ac:dyDescent="0.4">
      <c r="B13" s="156" t="s">
        <v>29</v>
      </c>
      <c r="C13" s="157" t="s">
        <v>193</v>
      </c>
      <c r="D13" s="211"/>
      <c r="E13" s="211"/>
      <c r="F13" s="159">
        <f t="shared" si="0"/>
        <v>0</v>
      </c>
      <c r="G13" s="212"/>
      <c r="H13" s="212"/>
      <c r="I13" s="160" t="s">
        <v>194</v>
      </c>
      <c r="J13" s="161">
        <f>F13*G13*H13</f>
        <v>0</v>
      </c>
    </row>
    <row r="14" spans="1:10" ht="15" thickBot="1" x14ac:dyDescent="0.4">
      <c r="B14" s="162"/>
      <c r="C14" s="157" t="s">
        <v>195</v>
      </c>
      <c r="D14" s="159"/>
      <c r="E14" s="211"/>
      <c r="F14" s="159">
        <f t="shared" si="0"/>
        <v>0</v>
      </c>
      <c r="G14" s="212"/>
      <c r="H14" s="212"/>
      <c r="I14" s="160" t="s">
        <v>194</v>
      </c>
      <c r="J14" s="161">
        <f>F14*G14*H14</f>
        <v>0</v>
      </c>
    </row>
    <row r="15" spans="1:10" ht="15" thickBot="1" x14ac:dyDescent="0.4">
      <c r="B15" s="163" t="s">
        <v>30</v>
      </c>
      <c r="C15" s="157" t="s">
        <v>196</v>
      </c>
      <c r="D15" s="211"/>
      <c r="E15" s="211"/>
      <c r="F15" s="159">
        <f t="shared" si="0"/>
        <v>0</v>
      </c>
      <c r="G15" s="212"/>
      <c r="H15" s="212"/>
      <c r="I15" s="160" t="s">
        <v>194</v>
      </c>
      <c r="J15" s="161">
        <f>F15*G15*H15</f>
        <v>0</v>
      </c>
    </row>
    <row r="16" spans="1:10" ht="7" customHeight="1" thickBot="1" x14ac:dyDescent="0.4">
      <c r="A16"/>
      <c r="B16" s="164"/>
      <c r="J16" s="165"/>
    </row>
    <row r="17" spans="1:10" ht="29.5" thickBot="1" x14ac:dyDescent="0.4">
      <c r="B17" s="166" t="s">
        <v>197</v>
      </c>
      <c r="C17" s="167"/>
      <c r="D17" s="149" t="s">
        <v>198</v>
      </c>
      <c r="E17" s="149" t="s">
        <v>187</v>
      </c>
      <c r="F17" s="149" t="s">
        <v>42</v>
      </c>
      <c r="G17" s="150" t="s">
        <v>188</v>
      </c>
      <c r="H17" s="150" t="s">
        <v>189</v>
      </c>
      <c r="I17" s="150" t="s">
        <v>190</v>
      </c>
      <c r="J17" s="150" t="s">
        <v>73</v>
      </c>
    </row>
    <row r="18" spans="1:10" ht="15" thickBot="1" x14ac:dyDescent="0.4">
      <c r="B18" s="168"/>
      <c r="C18" s="169" t="s">
        <v>199</v>
      </c>
      <c r="D18" s="211"/>
      <c r="E18" s="211"/>
      <c r="F18" s="159">
        <f t="shared" ref="F18:F22" si="1">IF(OR(E18="",E18=0),D18,E18)</f>
        <v>0</v>
      </c>
      <c r="G18" s="212"/>
      <c r="H18" s="212"/>
      <c r="I18" s="160" t="s">
        <v>200</v>
      </c>
      <c r="J18" s="170">
        <f>F18*G18*H18</f>
        <v>0</v>
      </c>
    </row>
    <row r="19" spans="1:10" ht="15" hidden="1" thickBot="1" x14ac:dyDescent="0.4">
      <c r="B19" s="171"/>
      <c r="C19" s="169" t="s">
        <v>201</v>
      </c>
      <c r="D19" s="158"/>
      <c r="E19" s="211"/>
      <c r="F19" s="159">
        <f t="shared" si="1"/>
        <v>0</v>
      </c>
      <c r="G19" s="212"/>
      <c r="H19" s="212"/>
      <c r="I19" s="160" t="s">
        <v>202</v>
      </c>
      <c r="J19" s="170">
        <f>F19*G19*H19</f>
        <v>0</v>
      </c>
    </row>
    <row r="20" spans="1:10" ht="27" customHeight="1" thickBot="1" x14ac:dyDescent="0.4">
      <c r="B20" s="171"/>
      <c r="C20" s="169" t="s">
        <v>203</v>
      </c>
      <c r="D20" s="159"/>
      <c r="E20" s="211"/>
      <c r="F20" s="159">
        <f t="shared" si="1"/>
        <v>0</v>
      </c>
      <c r="G20" s="212"/>
      <c r="H20" s="212"/>
      <c r="I20" s="160" t="s">
        <v>202</v>
      </c>
      <c r="J20" s="170">
        <f>F20*G20*H20</f>
        <v>0</v>
      </c>
    </row>
    <row r="21" spans="1:10" ht="0.65" customHeight="1" thickBot="1" x14ac:dyDescent="0.4">
      <c r="B21" s="172"/>
      <c r="C21" s="173"/>
      <c r="D21" s="158"/>
      <c r="E21" s="211"/>
      <c r="F21" s="159">
        <f t="shared" si="1"/>
        <v>0</v>
      </c>
      <c r="G21" s="212"/>
      <c r="H21" s="212"/>
      <c r="I21" s="160" t="s">
        <v>204</v>
      </c>
      <c r="J21" s="170">
        <f>F21*G21*H21</f>
        <v>0</v>
      </c>
    </row>
    <row r="22" spans="1:10" ht="29.5" thickBot="1" x14ac:dyDescent="0.4">
      <c r="B22" s="174"/>
      <c r="C22" s="175" t="s">
        <v>205</v>
      </c>
      <c r="D22" s="211"/>
      <c r="E22" s="211"/>
      <c r="F22" s="159">
        <f t="shared" si="1"/>
        <v>0</v>
      </c>
      <c r="G22" s="212"/>
      <c r="H22" s="212"/>
      <c r="I22" s="160" t="s">
        <v>206</v>
      </c>
      <c r="J22" s="170">
        <f>F22*G22*H22</f>
        <v>0</v>
      </c>
    </row>
    <row r="23" spans="1:10" ht="29.5" thickBot="1" x14ac:dyDescent="0.4">
      <c r="B23" s="176" t="s">
        <v>207</v>
      </c>
      <c r="C23" s="177" t="s">
        <v>208</v>
      </c>
      <c r="D23" s="149" t="s">
        <v>209</v>
      </c>
      <c r="E23" s="149" t="s">
        <v>187</v>
      </c>
      <c r="F23" s="149" t="s">
        <v>42</v>
      </c>
      <c r="G23" s="150" t="s">
        <v>188</v>
      </c>
      <c r="H23" s="150" t="s">
        <v>189</v>
      </c>
      <c r="I23" s="150" t="s">
        <v>190</v>
      </c>
      <c r="J23" s="150" t="s">
        <v>73</v>
      </c>
    </row>
    <row r="24" spans="1:10" ht="15" thickBot="1" x14ac:dyDescent="0.4">
      <c r="B24" s="219"/>
      <c r="C24" s="220"/>
      <c r="D24" s="178">
        <v>33</v>
      </c>
      <c r="E24" s="217"/>
      <c r="F24" s="159">
        <f>IF(OR(E24="",E24=0),D24,E24)</f>
        <v>33</v>
      </c>
      <c r="G24" s="213"/>
      <c r="H24" s="214"/>
      <c r="I24" s="179" t="s">
        <v>194</v>
      </c>
      <c r="J24" s="161">
        <f>F24*G24*H24</f>
        <v>0</v>
      </c>
    </row>
    <row r="25" spans="1:10" ht="15" thickBot="1" x14ac:dyDescent="0.4">
      <c r="B25" s="221"/>
      <c r="C25" s="222"/>
      <c r="D25" s="180">
        <v>33</v>
      </c>
      <c r="E25" s="218"/>
      <c r="F25" s="159">
        <f t="shared" ref="F25:F27" si="2">IF(OR(E25="",E25=0),D25,E25)</f>
        <v>33</v>
      </c>
      <c r="G25" s="215"/>
      <c r="H25" s="216"/>
      <c r="I25" s="179" t="s">
        <v>194</v>
      </c>
      <c r="J25" s="161">
        <f>F25*G25*H25</f>
        <v>0</v>
      </c>
    </row>
    <row r="26" spans="1:10" ht="15" thickBot="1" x14ac:dyDescent="0.4">
      <c r="B26" s="223"/>
      <c r="C26" s="222"/>
      <c r="D26" s="180">
        <v>204</v>
      </c>
      <c r="E26" s="218"/>
      <c r="F26" s="159">
        <f t="shared" si="2"/>
        <v>204</v>
      </c>
      <c r="G26" s="215"/>
      <c r="H26" s="216"/>
      <c r="I26" s="179" t="s">
        <v>194</v>
      </c>
      <c r="J26" s="161">
        <f>F26*G26*H26</f>
        <v>0</v>
      </c>
    </row>
    <row r="27" spans="1:10" ht="15" thickBot="1" x14ac:dyDescent="0.4">
      <c r="B27" s="223"/>
      <c r="C27" s="222"/>
      <c r="D27" s="180">
        <v>33</v>
      </c>
      <c r="E27" s="218"/>
      <c r="F27" s="159">
        <f t="shared" si="2"/>
        <v>33</v>
      </c>
      <c r="G27" s="215"/>
      <c r="H27" s="216"/>
      <c r="I27" s="179" t="s">
        <v>194</v>
      </c>
      <c r="J27" s="161">
        <f>F27*G27*H27</f>
        <v>0</v>
      </c>
    </row>
    <row r="28" spans="1:10" ht="15.75" customHeight="1" thickBot="1" x14ac:dyDescent="0.4">
      <c r="B28" s="181" t="s">
        <v>210</v>
      </c>
      <c r="C28" s="182"/>
      <c r="D28" s="183"/>
      <c r="E28" s="183"/>
      <c r="F28" s="183"/>
      <c r="G28" s="184">
        <f>SUM(G18:G22)+SUM(G24:G27)</f>
        <v>0</v>
      </c>
      <c r="H28" s="185"/>
      <c r="I28" s="185"/>
      <c r="J28" s="186">
        <f>SUM(J18:J22)+SUM(J24:J27)</f>
        <v>0</v>
      </c>
    </row>
    <row r="29" spans="1:10" ht="15.75" customHeight="1" x14ac:dyDescent="0.35">
      <c r="A29"/>
    </row>
    <row r="30" spans="1:10" ht="21.5" thickBot="1" x14ac:dyDescent="0.55000000000000004">
      <c r="A30"/>
      <c r="B30" s="187" t="s">
        <v>211</v>
      </c>
      <c r="C30" s="188"/>
      <c r="D30" s="189"/>
      <c r="E30" s="189"/>
      <c r="F30" s="189"/>
      <c r="G30" s="190">
        <f>G28+SUM(G18:G22)+SUM(G13:G15)</f>
        <v>0</v>
      </c>
      <c r="H30" s="191"/>
      <c r="I30" s="192"/>
      <c r="J30" s="193">
        <f>+SUM(J13:J15)+J28</f>
        <v>0</v>
      </c>
    </row>
    <row r="31" spans="1:10" x14ac:dyDescent="0.35">
      <c r="A31"/>
      <c r="J31" s="194"/>
    </row>
    <row r="32" spans="1:10" x14ac:dyDescent="0.35">
      <c r="A32"/>
    </row>
    <row r="33" spans="1:10" ht="15" thickBot="1" x14ac:dyDescent="0.4">
      <c r="A33"/>
      <c r="B33" s="138"/>
      <c r="D33" s="137" t="s">
        <v>4</v>
      </c>
    </row>
    <row r="34" spans="1:10" ht="21.5" thickBot="1" x14ac:dyDescent="0.55000000000000004">
      <c r="A34"/>
      <c r="B34" s="139" t="s">
        <v>4</v>
      </c>
      <c r="D34" s="210"/>
      <c r="E34" s="140" t="s">
        <v>182</v>
      </c>
    </row>
    <row r="35" spans="1:10" ht="15" thickBot="1" x14ac:dyDescent="0.4">
      <c r="A35"/>
      <c r="B35" s="142" t="s">
        <v>183</v>
      </c>
      <c r="C35" s="143"/>
      <c r="D35" s="144"/>
      <c r="E35" s="144"/>
      <c r="F35" s="144"/>
      <c r="G35" s="144"/>
      <c r="H35" s="145"/>
      <c r="I35" s="145"/>
      <c r="J35" s="145"/>
    </row>
    <row r="36" spans="1:10" ht="15" thickBot="1" x14ac:dyDescent="0.4">
      <c r="A36"/>
      <c r="G36" s="146"/>
    </row>
    <row r="37" spans="1:10" ht="29.5" thickBot="1" x14ac:dyDescent="0.4">
      <c r="A37"/>
      <c r="B37" s="147" t="s">
        <v>184</v>
      </c>
      <c r="C37" s="148" t="s">
        <v>185</v>
      </c>
      <c r="D37" s="149" t="s">
        <v>186</v>
      </c>
      <c r="E37" s="149" t="s">
        <v>187</v>
      </c>
      <c r="F37" s="149" t="s">
        <v>42</v>
      </c>
      <c r="G37" s="150" t="s">
        <v>188</v>
      </c>
      <c r="H37" s="150" t="s">
        <v>189</v>
      </c>
      <c r="I37" s="150" t="s">
        <v>190</v>
      </c>
      <c r="J37" s="150" t="s">
        <v>73</v>
      </c>
    </row>
    <row r="38" spans="1:10" ht="15" thickBot="1" x14ac:dyDescent="0.4">
      <c r="A38"/>
      <c r="B38" s="151" t="s">
        <v>191</v>
      </c>
      <c r="C38" s="152" t="s">
        <v>192</v>
      </c>
      <c r="D38" s="153"/>
      <c r="E38" s="153"/>
      <c r="F38" s="153">
        <f t="shared" ref="F38:F41" si="3">IF(OR(E38="",E38=0),D38,E38)</f>
        <v>0</v>
      </c>
      <c r="G38" s="154"/>
      <c r="H38" s="154">
        <v>7</v>
      </c>
      <c r="I38" s="154"/>
      <c r="J38" s="155">
        <f>F38*H38</f>
        <v>0</v>
      </c>
    </row>
    <row r="39" spans="1:10" ht="15" thickBot="1" x14ac:dyDescent="0.4">
      <c r="A39"/>
      <c r="B39" s="156" t="s">
        <v>29</v>
      </c>
      <c r="C39" s="157" t="s">
        <v>193</v>
      </c>
      <c r="D39" s="211"/>
      <c r="E39" s="211"/>
      <c r="F39" s="159">
        <f t="shared" si="3"/>
        <v>0</v>
      </c>
      <c r="G39" s="212"/>
      <c r="H39" s="212"/>
      <c r="I39" s="160" t="s">
        <v>194</v>
      </c>
      <c r="J39" s="161">
        <f>F39*G39*H39</f>
        <v>0</v>
      </c>
    </row>
    <row r="40" spans="1:10" ht="15" thickBot="1" x14ac:dyDescent="0.4">
      <c r="A40"/>
      <c r="B40" s="162"/>
      <c r="C40" s="157" t="s">
        <v>195</v>
      </c>
      <c r="D40" s="159"/>
      <c r="E40" s="211"/>
      <c r="F40" s="159">
        <f t="shared" si="3"/>
        <v>0</v>
      </c>
      <c r="G40" s="212"/>
      <c r="H40" s="212"/>
      <c r="I40" s="160" t="s">
        <v>194</v>
      </c>
      <c r="J40" s="161">
        <f>F40*G40*H40</f>
        <v>0</v>
      </c>
    </row>
    <row r="41" spans="1:10" ht="15" thickBot="1" x14ac:dyDescent="0.4">
      <c r="A41"/>
      <c r="B41" s="163" t="s">
        <v>30</v>
      </c>
      <c r="C41" s="157" t="s">
        <v>196</v>
      </c>
      <c r="D41" s="211"/>
      <c r="E41" s="211"/>
      <c r="F41" s="159">
        <f t="shared" si="3"/>
        <v>0</v>
      </c>
      <c r="G41" s="212"/>
      <c r="H41" s="212"/>
      <c r="I41" s="160" t="s">
        <v>194</v>
      </c>
      <c r="J41" s="161">
        <f>F41*G41*H41</f>
        <v>0</v>
      </c>
    </row>
    <row r="42" spans="1:10" ht="15" thickBot="1" x14ac:dyDescent="0.4">
      <c r="A42"/>
      <c r="B42" s="164"/>
      <c r="J42" s="165"/>
    </row>
    <row r="43" spans="1:10" ht="29.5" thickBot="1" x14ac:dyDescent="0.4">
      <c r="A43"/>
      <c r="B43" s="166" t="s">
        <v>197</v>
      </c>
      <c r="C43" s="167"/>
      <c r="D43" s="149" t="s">
        <v>198</v>
      </c>
      <c r="E43" s="149" t="s">
        <v>187</v>
      </c>
      <c r="F43" s="149" t="s">
        <v>42</v>
      </c>
      <c r="G43" s="150" t="s">
        <v>188</v>
      </c>
      <c r="H43" s="150" t="s">
        <v>189</v>
      </c>
      <c r="I43" s="150" t="s">
        <v>190</v>
      </c>
      <c r="J43" s="150" t="s">
        <v>73</v>
      </c>
    </row>
    <row r="44" spans="1:10" ht="15" thickBot="1" x14ac:dyDescent="0.4">
      <c r="A44"/>
      <c r="B44" s="168"/>
      <c r="C44" s="169" t="s">
        <v>199</v>
      </c>
      <c r="D44" s="211"/>
      <c r="E44" s="211"/>
      <c r="F44" s="159">
        <f t="shared" ref="F44:F48" si="4">IF(OR(E44="",E44=0),D44,E44)</f>
        <v>0</v>
      </c>
      <c r="G44" s="212"/>
      <c r="H44" s="212"/>
      <c r="I44" s="160" t="s">
        <v>200</v>
      </c>
      <c r="J44" s="170">
        <f>F44*G44*H44</f>
        <v>0</v>
      </c>
    </row>
    <row r="45" spans="1:10" ht="15" thickBot="1" x14ac:dyDescent="0.4">
      <c r="A45"/>
      <c r="B45" s="171"/>
      <c r="C45" s="169" t="s">
        <v>201</v>
      </c>
      <c r="D45" s="211"/>
      <c r="E45" s="211"/>
      <c r="F45" s="159">
        <f t="shared" si="4"/>
        <v>0</v>
      </c>
      <c r="G45" s="212"/>
      <c r="H45" s="212"/>
      <c r="I45" s="160" t="s">
        <v>202</v>
      </c>
      <c r="J45" s="170">
        <f>F45*G45*H45</f>
        <v>0</v>
      </c>
    </row>
    <row r="46" spans="1:10" ht="15" thickBot="1" x14ac:dyDescent="0.4">
      <c r="A46"/>
      <c r="B46" s="171"/>
      <c r="C46" s="169" t="s">
        <v>203</v>
      </c>
      <c r="D46" s="159"/>
      <c r="E46" s="211"/>
      <c r="F46" s="159">
        <f t="shared" si="4"/>
        <v>0</v>
      </c>
      <c r="G46" s="212"/>
      <c r="H46" s="212"/>
      <c r="I46" s="160" t="s">
        <v>202</v>
      </c>
      <c r="J46" s="170">
        <f>F46*G46*H46</f>
        <v>0</v>
      </c>
    </row>
    <row r="47" spans="1:10" ht="15" thickBot="1" x14ac:dyDescent="0.4">
      <c r="A47"/>
      <c r="B47" s="172"/>
      <c r="C47" s="173"/>
      <c r="D47" s="211"/>
      <c r="E47" s="211"/>
      <c r="F47" s="159">
        <f t="shared" si="4"/>
        <v>0</v>
      </c>
      <c r="G47" s="212"/>
      <c r="H47" s="212"/>
      <c r="I47" s="160" t="s">
        <v>204</v>
      </c>
      <c r="J47" s="170">
        <f>F47*G47*H47</f>
        <v>0</v>
      </c>
    </row>
    <row r="48" spans="1:10" ht="29.5" thickBot="1" x14ac:dyDescent="0.4">
      <c r="A48"/>
      <c r="B48" s="174"/>
      <c r="C48" s="175" t="s">
        <v>205</v>
      </c>
      <c r="D48" s="211"/>
      <c r="E48" s="211"/>
      <c r="F48" s="159">
        <f t="shared" si="4"/>
        <v>0</v>
      </c>
      <c r="G48" s="212"/>
      <c r="H48" s="212"/>
      <c r="I48" s="160" t="s">
        <v>206</v>
      </c>
      <c r="J48" s="170">
        <f>F48*G48*H48</f>
        <v>0</v>
      </c>
    </row>
    <row r="49" spans="1:10" ht="29.5" thickBot="1" x14ac:dyDescent="0.4">
      <c r="A49"/>
      <c r="B49" s="176" t="s">
        <v>207</v>
      </c>
      <c r="C49" s="177" t="s">
        <v>208</v>
      </c>
      <c r="D49" s="149" t="s">
        <v>209</v>
      </c>
      <c r="E49" s="149" t="s">
        <v>187</v>
      </c>
      <c r="F49" s="149" t="s">
        <v>42</v>
      </c>
      <c r="G49" s="150" t="s">
        <v>188</v>
      </c>
      <c r="H49" s="150" t="s">
        <v>189</v>
      </c>
      <c r="I49" s="150" t="s">
        <v>190</v>
      </c>
      <c r="J49" s="150" t="s">
        <v>73</v>
      </c>
    </row>
    <row r="50" spans="1:10" ht="15" thickBot="1" x14ac:dyDescent="0.4">
      <c r="A50"/>
      <c r="B50" s="224"/>
      <c r="C50" s="220"/>
      <c r="D50" s="178">
        <v>33</v>
      </c>
      <c r="E50" s="217"/>
      <c r="F50" s="159">
        <f>IF(OR(E50="",E50=0),D50,E50)</f>
        <v>33</v>
      </c>
      <c r="G50" s="213"/>
      <c r="H50" s="214"/>
      <c r="I50" s="179" t="s">
        <v>194</v>
      </c>
      <c r="J50" s="161">
        <f>F50*G50*H50</f>
        <v>0</v>
      </c>
    </row>
    <row r="51" spans="1:10" ht="15" thickBot="1" x14ac:dyDescent="0.4">
      <c r="A51"/>
      <c r="B51" s="223"/>
      <c r="C51" s="222"/>
      <c r="D51" s="180">
        <v>33</v>
      </c>
      <c r="E51" s="218"/>
      <c r="F51" s="159">
        <f t="shared" ref="F51:F53" si="5">IF(OR(E51="",E51=0),D51,E51)</f>
        <v>33</v>
      </c>
      <c r="G51" s="215"/>
      <c r="H51" s="216"/>
      <c r="I51" s="179" t="s">
        <v>194</v>
      </c>
      <c r="J51" s="161">
        <f>F51*G51*H51</f>
        <v>0</v>
      </c>
    </row>
    <row r="52" spans="1:10" ht="15" thickBot="1" x14ac:dyDescent="0.4">
      <c r="A52"/>
      <c r="B52" s="223"/>
      <c r="C52" s="222"/>
      <c r="D52" s="180">
        <v>204</v>
      </c>
      <c r="E52" s="218"/>
      <c r="F52" s="159">
        <f t="shared" si="5"/>
        <v>204</v>
      </c>
      <c r="G52" s="215"/>
      <c r="H52" s="216"/>
      <c r="I52" s="179" t="s">
        <v>194</v>
      </c>
      <c r="J52" s="161">
        <f>F52*G52*H52</f>
        <v>0</v>
      </c>
    </row>
    <row r="53" spans="1:10" ht="15" thickBot="1" x14ac:dyDescent="0.4">
      <c r="A53"/>
      <c r="B53" s="223"/>
      <c r="C53" s="222"/>
      <c r="D53" s="180">
        <v>33</v>
      </c>
      <c r="E53" s="218"/>
      <c r="F53" s="159">
        <f t="shared" si="5"/>
        <v>33</v>
      </c>
      <c r="G53" s="215"/>
      <c r="H53" s="216"/>
      <c r="I53" s="179" t="s">
        <v>194</v>
      </c>
      <c r="J53" s="161">
        <f>F53*G53*H53</f>
        <v>0</v>
      </c>
    </row>
    <row r="54" spans="1:10" ht="15" thickBot="1" x14ac:dyDescent="0.4">
      <c r="A54"/>
      <c r="B54" s="181" t="s">
        <v>210</v>
      </c>
      <c r="C54" s="182"/>
      <c r="D54" s="183"/>
      <c r="E54" s="183"/>
      <c r="F54" s="183"/>
      <c r="G54" s="184">
        <f>SUM(G44:G48)+SUM(G50:G53)</f>
        <v>0</v>
      </c>
      <c r="H54" s="185"/>
      <c r="I54" s="185"/>
      <c r="J54" s="186">
        <f>SUM(J44:J48)+SUM(J50:J53)</f>
        <v>0</v>
      </c>
    </row>
    <row r="55" spans="1:10" x14ac:dyDescent="0.35">
      <c r="A55"/>
    </row>
    <row r="56" spans="1:10" ht="15" thickBot="1" x14ac:dyDescent="0.4">
      <c r="A56"/>
      <c r="B56" s="187" t="s">
        <v>212</v>
      </c>
      <c r="C56" s="188"/>
      <c r="D56" s="189"/>
      <c r="E56" s="189"/>
      <c r="F56" s="189"/>
      <c r="G56" s="190">
        <f>G54+SUM(G44:G48)+SUM(G39:G41)</f>
        <v>0</v>
      </c>
      <c r="H56" s="191"/>
      <c r="I56" s="192"/>
      <c r="J56" s="193">
        <f>+SUM(J39:J41)+J54</f>
        <v>0</v>
      </c>
    </row>
    <row r="57" spans="1:10" x14ac:dyDescent="0.35">
      <c r="A57"/>
      <c r="J57" s="194"/>
    </row>
    <row r="58" spans="1:10" ht="15" thickBot="1" x14ac:dyDescent="0.4">
      <c r="A58"/>
      <c r="B58" s="138"/>
      <c r="D58" s="137" t="s">
        <v>5</v>
      </c>
    </row>
    <row r="59" spans="1:10" ht="21.5" thickBot="1" x14ac:dyDescent="0.55000000000000004">
      <c r="A59"/>
      <c r="B59" s="139" t="s">
        <v>5</v>
      </c>
      <c r="D59" s="210"/>
      <c r="E59" s="140" t="s">
        <v>182</v>
      </c>
    </row>
    <row r="60" spans="1:10" ht="15" thickBot="1" x14ac:dyDescent="0.4">
      <c r="A60"/>
      <c r="B60" s="142" t="s">
        <v>183</v>
      </c>
      <c r="C60" s="143"/>
      <c r="D60" s="144"/>
      <c r="E60" s="144"/>
      <c r="F60" s="144"/>
      <c r="G60" s="144"/>
      <c r="H60" s="145"/>
      <c r="I60" s="145"/>
      <c r="J60" s="145"/>
    </row>
    <row r="61" spans="1:10" ht="15" thickBot="1" x14ac:dyDescent="0.4">
      <c r="A61"/>
      <c r="G61" s="146"/>
    </row>
    <row r="62" spans="1:10" ht="29.5" thickBot="1" x14ac:dyDescent="0.4">
      <c r="A62"/>
      <c r="B62" s="147" t="s">
        <v>184</v>
      </c>
      <c r="C62" s="148" t="s">
        <v>185</v>
      </c>
      <c r="D62" s="149" t="s">
        <v>186</v>
      </c>
      <c r="E62" s="149" t="s">
        <v>187</v>
      </c>
      <c r="F62" s="149" t="s">
        <v>42</v>
      </c>
      <c r="G62" s="150" t="s">
        <v>188</v>
      </c>
      <c r="H62" s="150" t="s">
        <v>189</v>
      </c>
      <c r="I62" s="150" t="s">
        <v>190</v>
      </c>
      <c r="J62" s="150" t="s">
        <v>73</v>
      </c>
    </row>
    <row r="63" spans="1:10" ht="15" thickBot="1" x14ac:dyDescent="0.4">
      <c r="A63"/>
      <c r="B63" s="151" t="s">
        <v>191</v>
      </c>
      <c r="C63" s="152" t="s">
        <v>192</v>
      </c>
      <c r="D63" s="153"/>
      <c r="E63" s="153"/>
      <c r="F63" s="153">
        <f t="shared" ref="F63:F66" si="6">IF(OR(E63="",E63=0),D63,E63)</f>
        <v>0</v>
      </c>
      <c r="G63" s="154"/>
      <c r="H63" s="154">
        <v>5</v>
      </c>
      <c r="I63" s="154"/>
      <c r="J63" s="155">
        <f>F63*H63</f>
        <v>0</v>
      </c>
    </row>
    <row r="64" spans="1:10" ht="15" thickBot="1" x14ac:dyDescent="0.4">
      <c r="A64"/>
      <c r="B64" s="156" t="s">
        <v>29</v>
      </c>
      <c r="C64" s="157" t="s">
        <v>193</v>
      </c>
      <c r="D64" s="211"/>
      <c r="E64" s="211"/>
      <c r="F64" s="159">
        <f t="shared" si="6"/>
        <v>0</v>
      </c>
      <c r="G64" s="212"/>
      <c r="H64" s="212"/>
      <c r="I64" s="160" t="s">
        <v>194</v>
      </c>
      <c r="J64" s="161">
        <f>F64*G64*H64</f>
        <v>0</v>
      </c>
    </row>
    <row r="65" spans="1:10" ht="15" thickBot="1" x14ac:dyDescent="0.4">
      <c r="A65"/>
      <c r="B65" s="162"/>
      <c r="C65" s="157" t="s">
        <v>195</v>
      </c>
      <c r="D65" s="159">
        <v>386</v>
      </c>
      <c r="E65" s="211"/>
      <c r="F65" s="159">
        <f t="shared" si="6"/>
        <v>386</v>
      </c>
      <c r="G65" s="212"/>
      <c r="H65" s="212"/>
      <c r="I65" s="160" t="s">
        <v>194</v>
      </c>
      <c r="J65" s="161">
        <f>F65*G65*H65</f>
        <v>0</v>
      </c>
    </row>
    <row r="66" spans="1:10" ht="15" thickBot="1" x14ac:dyDescent="0.4">
      <c r="A66"/>
      <c r="B66" s="163" t="s">
        <v>30</v>
      </c>
      <c r="C66" s="157" t="s">
        <v>196</v>
      </c>
      <c r="D66" s="211"/>
      <c r="E66" s="211"/>
      <c r="F66" s="159">
        <f t="shared" si="6"/>
        <v>0</v>
      </c>
      <c r="G66" s="212"/>
      <c r="H66" s="212"/>
      <c r="I66" s="160" t="s">
        <v>194</v>
      </c>
      <c r="J66" s="161">
        <f>F66*G66*H66</f>
        <v>0</v>
      </c>
    </row>
    <row r="67" spans="1:10" ht="15" thickBot="1" x14ac:dyDescent="0.4">
      <c r="A67"/>
      <c r="B67" s="164"/>
      <c r="J67" s="165"/>
    </row>
    <row r="68" spans="1:10" ht="29.5" thickBot="1" x14ac:dyDescent="0.4">
      <c r="A68"/>
      <c r="B68" s="166" t="s">
        <v>197</v>
      </c>
      <c r="C68" s="167"/>
      <c r="D68" s="149" t="s">
        <v>198</v>
      </c>
      <c r="E68" s="149" t="s">
        <v>187</v>
      </c>
      <c r="F68" s="149" t="s">
        <v>42</v>
      </c>
      <c r="G68" s="150" t="s">
        <v>188</v>
      </c>
      <c r="H68" s="150" t="s">
        <v>189</v>
      </c>
      <c r="I68" s="150" t="s">
        <v>190</v>
      </c>
      <c r="J68" s="150" t="s">
        <v>73</v>
      </c>
    </row>
    <row r="69" spans="1:10" ht="15" thickBot="1" x14ac:dyDescent="0.4">
      <c r="A69"/>
      <c r="B69" s="168"/>
      <c r="C69" s="169" t="s">
        <v>199</v>
      </c>
      <c r="D69" s="211"/>
      <c r="E69" s="211"/>
      <c r="F69" s="159">
        <f t="shared" ref="F69:F73" si="7">IF(OR(E69="",E69=0),D69,E69)</f>
        <v>0</v>
      </c>
      <c r="G69" s="212"/>
      <c r="H69" s="212"/>
      <c r="I69" s="160" t="s">
        <v>200</v>
      </c>
      <c r="J69" s="170">
        <f>F69*G69*H69</f>
        <v>0</v>
      </c>
    </row>
    <row r="70" spans="1:10" ht="15" thickBot="1" x14ac:dyDescent="0.4">
      <c r="A70"/>
      <c r="B70" s="171"/>
      <c r="C70" s="169" t="s">
        <v>201</v>
      </c>
      <c r="D70" s="211"/>
      <c r="E70" s="211"/>
      <c r="F70" s="159">
        <f t="shared" si="7"/>
        <v>0</v>
      </c>
      <c r="G70" s="212"/>
      <c r="H70" s="212"/>
      <c r="I70" s="160" t="s">
        <v>202</v>
      </c>
      <c r="J70" s="170">
        <f>F70*G70*H70</f>
        <v>0</v>
      </c>
    </row>
    <row r="71" spans="1:10" ht="15" thickBot="1" x14ac:dyDescent="0.4">
      <c r="A71"/>
      <c r="B71" s="171"/>
      <c r="C71" s="169" t="s">
        <v>203</v>
      </c>
      <c r="D71" s="159">
        <v>65.900000000000006</v>
      </c>
      <c r="E71" s="211"/>
      <c r="F71" s="159">
        <f t="shared" si="7"/>
        <v>65.900000000000006</v>
      </c>
      <c r="G71" s="212"/>
      <c r="H71" s="212"/>
      <c r="I71" s="160" t="s">
        <v>202</v>
      </c>
      <c r="J71" s="170">
        <f>F71*G71*H71</f>
        <v>0</v>
      </c>
    </row>
    <row r="72" spans="1:10" ht="15" thickBot="1" x14ac:dyDescent="0.4">
      <c r="A72"/>
      <c r="B72" s="172"/>
      <c r="C72" s="173"/>
      <c r="D72" s="211"/>
      <c r="E72" s="211"/>
      <c r="F72" s="159">
        <f t="shared" si="7"/>
        <v>0</v>
      </c>
      <c r="G72" s="212"/>
      <c r="H72" s="212"/>
      <c r="I72" s="160" t="s">
        <v>204</v>
      </c>
      <c r="J72" s="170">
        <f>F72*G72*H72</f>
        <v>0</v>
      </c>
    </row>
    <row r="73" spans="1:10" ht="29.5" thickBot="1" x14ac:dyDescent="0.4">
      <c r="A73"/>
      <c r="B73" s="174"/>
      <c r="C73" s="175" t="s">
        <v>205</v>
      </c>
      <c r="D73" s="211"/>
      <c r="E73" s="211"/>
      <c r="F73" s="159">
        <f t="shared" si="7"/>
        <v>0</v>
      </c>
      <c r="G73" s="212"/>
      <c r="H73" s="212"/>
      <c r="I73" s="160" t="s">
        <v>206</v>
      </c>
      <c r="J73" s="170">
        <f>F73*G73*H73</f>
        <v>0</v>
      </c>
    </row>
    <row r="74" spans="1:10" ht="29.5" thickBot="1" x14ac:dyDescent="0.4">
      <c r="A74"/>
      <c r="B74" s="176" t="s">
        <v>207</v>
      </c>
      <c r="C74" s="177" t="s">
        <v>208</v>
      </c>
      <c r="D74" s="149" t="s">
        <v>209</v>
      </c>
      <c r="E74" s="149" t="s">
        <v>187</v>
      </c>
      <c r="F74" s="149" t="s">
        <v>42</v>
      </c>
      <c r="G74" s="150" t="s">
        <v>188</v>
      </c>
      <c r="H74" s="150" t="s">
        <v>189</v>
      </c>
      <c r="I74" s="150" t="s">
        <v>190</v>
      </c>
      <c r="J74" s="150" t="s">
        <v>73</v>
      </c>
    </row>
    <row r="75" spans="1:10" ht="15" thickBot="1" x14ac:dyDescent="0.4">
      <c r="A75"/>
      <c r="B75" s="224"/>
      <c r="C75" s="220"/>
      <c r="D75" s="178"/>
      <c r="E75" s="217"/>
      <c r="F75" s="159">
        <f>IF(OR(E75="",E75=0),D75,E75)</f>
        <v>0</v>
      </c>
      <c r="G75" s="213"/>
      <c r="H75" s="214"/>
      <c r="I75" s="179" t="s">
        <v>194</v>
      </c>
      <c r="J75" s="161">
        <f>F75*G75*H75</f>
        <v>0</v>
      </c>
    </row>
    <row r="76" spans="1:10" ht="15" thickBot="1" x14ac:dyDescent="0.4">
      <c r="A76"/>
      <c r="B76" s="223"/>
      <c r="C76" s="222"/>
      <c r="D76" s="180">
        <v>33</v>
      </c>
      <c r="E76" s="218"/>
      <c r="F76" s="159">
        <f t="shared" ref="F76:F78" si="8">IF(OR(E76="",E76=0),D76,E76)</f>
        <v>33</v>
      </c>
      <c r="G76" s="215"/>
      <c r="H76" s="216"/>
      <c r="I76" s="179" t="s">
        <v>194</v>
      </c>
      <c r="J76" s="161">
        <f>F76*G76*H76</f>
        <v>0</v>
      </c>
    </row>
    <row r="77" spans="1:10" ht="15" thickBot="1" x14ac:dyDescent="0.4">
      <c r="A77"/>
      <c r="B77" s="223"/>
      <c r="C77" s="222"/>
      <c r="D77" s="180">
        <v>204</v>
      </c>
      <c r="E77" s="218"/>
      <c r="F77" s="159">
        <f t="shared" si="8"/>
        <v>204</v>
      </c>
      <c r="G77" s="215"/>
      <c r="H77" s="216"/>
      <c r="I77" s="179" t="s">
        <v>194</v>
      </c>
      <c r="J77" s="161">
        <f>F77*G77*H77</f>
        <v>0</v>
      </c>
    </row>
    <row r="78" spans="1:10" ht="15" thickBot="1" x14ac:dyDescent="0.4">
      <c r="A78"/>
      <c r="B78" s="223"/>
      <c r="C78" s="222"/>
      <c r="D78" s="180">
        <v>33</v>
      </c>
      <c r="E78" s="218"/>
      <c r="F78" s="159">
        <f t="shared" si="8"/>
        <v>33</v>
      </c>
      <c r="G78" s="215"/>
      <c r="H78" s="216"/>
      <c r="I78" s="179" t="s">
        <v>194</v>
      </c>
      <c r="J78" s="161">
        <f>F78*G78*H78</f>
        <v>0</v>
      </c>
    </row>
    <row r="79" spans="1:10" ht="15" thickBot="1" x14ac:dyDescent="0.4">
      <c r="A79"/>
      <c r="B79" s="181" t="s">
        <v>210</v>
      </c>
      <c r="C79" s="182"/>
      <c r="D79" s="183"/>
      <c r="E79" s="183"/>
      <c r="F79" s="183"/>
      <c r="G79" s="184">
        <f>SUM(G69:G73)+SUM(G75:G78)</f>
        <v>0</v>
      </c>
      <c r="H79" s="185"/>
      <c r="I79" s="185"/>
      <c r="J79" s="186">
        <f>SUM(J69:J73)+SUM(J75:J78)</f>
        <v>0</v>
      </c>
    </row>
    <row r="80" spans="1:10" x14ac:dyDescent="0.35">
      <c r="A80"/>
    </row>
    <row r="81" spans="1:10" ht="15" thickBot="1" x14ac:dyDescent="0.4">
      <c r="A81"/>
      <c r="B81" s="187" t="s">
        <v>213</v>
      </c>
      <c r="C81" s="188"/>
      <c r="D81" s="189"/>
      <c r="E81" s="189"/>
      <c r="F81" s="189"/>
      <c r="G81" s="190">
        <f>G79+SUM(G69:G73)+SUM(G64:G66)</f>
        <v>0</v>
      </c>
      <c r="H81" s="191"/>
      <c r="I81" s="192"/>
      <c r="J81" s="193">
        <f>+SUM(J64:J66)+J79</f>
        <v>0</v>
      </c>
    </row>
    <row r="82" spans="1:10" x14ac:dyDescent="0.35">
      <c r="A82"/>
    </row>
    <row r="83" spans="1:10" x14ac:dyDescent="0.35">
      <c r="A83"/>
    </row>
    <row r="84" spans="1:10" ht="15" thickBot="1" x14ac:dyDescent="0.4">
      <c r="A84"/>
    </row>
    <row r="85" spans="1:10" ht="19" thickBot="1" x14ac:dyDescent="0.5">
      <c r="A85" s="141" t="s">
        <v>92</v>
      </c>
      <c r="B85" s="195" t="s">
        <v>214</v>
      </c>
    </row>
    <row r="86" spans="1:10" ht="16.5" customHeight="1" thickBot="1" x14ac:dyDescent="0.4">
      <c r="B86" s="2" t="s">
        <v>215</v>
      </c>
      <c r="C86" s="2" t="s">
        <v>216</v>
      </c>
      <c r="G86" s="137" t="s">
        <v>3</v>
      </c>
      <c r="H86" s="137" t="s">
        <v>4</v>
      </c>
      <c r="I86" s="137" t="s">
        <v>5</v>
      </c>
      <c r="J86" s="137" t="s">
        <v>73</v>
      </c>
    </row>
    <row r="87" spans="1:10" ht="29.5" thickBot="1" x14ac:dyDescent="0.4">
      <c r="B87" s="196" t="s">
        <v>217</v>
      </c>
      <c r="C87" s="197" t="s">
        <v>218</v>
      </c>
      <c r="D87" s="198"/>
      <c r="E87" s="199"/>
      <c r="F87" s="199"/>
      <c r="G87" s="225"/>
      <c r="H87" s="225"/>
      <c r="I87" s="225"/>
      <c r="J87" s="225"/>
    </row>
    <row r="88" spans="1:10" ht="44" thickBot="1" x14ac:dyDescent="0.4">
      <c r="B88" s="196" t="s">
        <v>219</v>
      </c>
      <c r="C88" s="197" t="s">
        <v>220</v>
      </c>
      <c r="D88" s="200"/>
      <c r="E88" s="201"/>
      <c r="F88" s="201"/>
      <c r="G88" s="225"/>
      <c r="H88" s="225"/>
      <c r="I88" s="225"/>
      <c r="J88" s="225"/>
    </row>
    <row r="89" spans="1:10" ht="58.5" thickBot="1" x14ac:dyDescent="0.4">
      <c r="B89" s="196" t="s">
        <v>221</v>
      </c>
      <c r="C89" s="197" t="s">
        <v>222</v>
      </c>
      <c r="D89" s="202"/>
      <c r="E89" s="203"/>
      <c r="F89" s="203"/>
      <c r="G89" s="225"/>
      <c r="H89" s="225"/>
      <c r="I89" s="225"/>
      <c r="J89" s="225"/>
    </row>
    <row r="90" spans="1:10" ht="29.5" thickBot="1" x14ac:dyDescent="0.4">
      <c r="B90" s="196" t="s">
        <v>223</v>
      </c>
      <c r="C90" s="197" t="s">
        <v>224</v>
      </c>
      <c r="D90" s="202"/>
      <c r="E90" s="203"/>
      <c r="F90" s="203"/>
      <c r="G90" s="225"/>
      <c r="H90" s="225"/>
      <c r="I90" s="225"/>
      <c r="J90" s="225"/>
    </row>
    <row r="91" spans="1:10" ht="15" thickBot="1" x14ac:dyDescent="0.4">
      <c r="B91" s="196" t="s">
        <v>174</v>
      </c>
      <c r="C91" s="197"/>
      <c r="D91" s="202"/>
      <c r="E91" s="203"/>
      <c r="F91" s="203"/>
      <c r="G91" s="225"/>
      <c r="H91" s="225"/>
      <c r="I91" s="225"/>
      <c r="J91" s="225"/>
    </row>
    <row r="92" spans="1:10" ht="15" thickBot="1" x14ac:dyDescent="0.4">
      <c r="B92" s="196" t="s">
        <v>175</v>
      </c>
      <c r="C92" s="197"/>
      <c r="D92" s="202"/>
      <c r="E92" s="203"/>
      <c r="F92" s="203"/>
      <c r="G92" s="225"/>
      <c r="H92" s="225"/>
      <c r="I92" s="225"/>
      <c r="J92" s="225"/>
    </row>
    <row r="93" spans="1:10" ht="15" thickBot="1" x14ac:dyDescent="0.4">
      <c r="B93" s="196" t="s">
        <v>176</v>
      </c>
      <c r="C93" s="197"/>
      <c r="D93" s="202"/>
      <c r="E93" s="203"/>
      <c r="F93" s="203"/>
      <c r="G93" s="225"/>
      <c r="H93" s="225"/>
      <c r="I93" s="225"/>
      <c r="J93" s="225"/>
    </row>
    <row r="94" spans="1:10" ht="15" thickBot="1" x14ac:dyDescent="0.4">
      <c r="B94" s="196" t="s">
        <v>177</v>
      </c>
      <c r="C94" s="197"/>
      <c r="D94" s="202"/>
      <c r="E94" s="203"/>
      <c r="F94" s="203"/>
      <c r="G94" s="225"/>
      <c r="H94" s="225"/>
      <c r="I94" s="225"/>
      <c r="J94" s="225"/>
    </row>
    <row r="95" spans="1:10" ht="15" thickBot="1" x14ac:dyDescent="0.4">
      <c r="B95" s="421" t="s">
        <v>178</v>
      </c>
      <c r="C95" s="227"/>
      <c r="D95" s="202"/>
      <c r="E95" s="203"/>
      <c r="F95" s="203"/>
      <c r="G95" s="225"/>
      <c r="H95" s="225"/>
      <c r="I95" s="225"/>
      <c r="J95" s="225"/>
    </row>
    <row r="96" spans="1:10" ht="15" thickBot="1" x14ac:dyDescent="0.4">
      <c r="B96" s="421" t="s">
        <v>178</v>
      </c>
      <c r="C96" s="227"/>
      <c r="D96" s="202"/>
      <c r="E96" s="203"/>
      <c r="F96" s="203"/>
      <c r="G96" s="225"/>
      <c r="H96" s="225"/>
      <c r="I96" s="225"/>
      <c r="J96" s="225"/>
    </row>
    <row r="97" spans="2:10" ht="15" thickBot="1" x14ac:dyDescent="0.4">
      <c r="B97" s="421" t="s">
        <v>178</v>
      </c>
      <c r="C97" s="227"/>
      <c r="D97" s="202"/>
      <c r="E97" s="203"/>
      <c r="F97" s="203"/>
      <c r="G97" s="225"/>
      <c r="H97" s="225"/>
      <c r="I97" s="225"/>
      <c r="J97" s="225"/>
    </row>
    <row r="98" spans="2:10" ht="15" thickBot="1" x14ac:dyDescent="0.4">
      <c r="B98" s="422" t="s">
        <v>178</v>
      </c>
      <c r="C98" s="227"/>
      <c r="D98" s="202"/>
      <c r="E98" s="203"/>
      <c r="F98" s="203"/>
      <c r="G98" s="226"/>
      <c r="H98" s="226"/>
      <c r="I98" s="226"/>
      <c r="J98" s="226"/>
    </row>
    <row r="99" spans="2:10" ht="15" thickBot="1" x14ac:dyDescent="0.4">
      <c r="B99" s="204" t="s">
        <v>179</v>
      </c>
      <c r="C99" s="205"/>
      <c r="D99" s="206"/>
      <c r="E99" s="206"/>
      <c r="F99" s="206"/>
      <c r="G99" s="207">
        <f>SUM(G87:G98)</f>
        <v>0</v>
      </c>
      <c r="H99" s="207">
        <f t="shared" ref="H99:I99" si="9">SUM(H87:H98)</f>
        <v>0</v>
      </c>
      <c r="I99" s="207">
        <f t="shared" si="9"/>
        <v>0</v>
      </c>
      <c r="J99" s="207">
        <f>SUM(J87:J98)</f>
        <v>0</v>
      </c>
    </row>
    <row r="100" spans="2:10" ht="15" thickTop="1" x14ac:dyDescent="0.35">
      <c r="G100" s="194"/>
      <c r="H100" s="194"/>
      <c r="I100" s="194"/>
      <c r="J100" s="194"/>
    </row>
    <row r="101" spans="2:10" x14ac:dyDescent="0.35">
      <c r="G101" s="194"/>
      <c r="H101" s="194"/>
      <c r="I101" s="194"/>
      <c r="J101" s="194"/>
    </row>
    <row r="102" spans="2:10" ht="15" thickBot="1" x14ac:dyDescent="0.4">
      <c r="B102" s="208" t="s">
        <v>180</v>
      </c>
      <c r="C102" s="208"/>
      <c r="D102" s="208"/>
      <c r="E102" s="208"/>
      <c r="F102" s="208"/>
      <c r="G102" s="209">
        <f>J30+G99</f>
        <v>0</v>
      </c>
      <c r="H102" s="209">
        <f>J56+H99</f>
        <v>0</v>
      </c>
      <c r="I102" s="209">
        <f>J81+I99</f>
        <v>0</v>
      </c>
      <c r="J102" s="209">
        <f>SUM(G102:I102)</f>
        <v>0</v>
      </c>
    </row>
    <row r="103" spans="2:10" ht="15" thickTop="1" x14ac:dyDescent="0.35"/>
  </sheetData>
  <conditionalFormatting sqref="C32">
    <cfRule type="expression" priority="1">
      <formula>"if(F$20&lt;&gt;0"</formula>
    </cfRule>
  </conditionalFormatting>
  <dataValidations count="7">
    <dataValidation type="list" allowBlank="1" showInputMessage="1" showErrorMessage="1" sqref="D15 D41 D66" xr:uid="{392DD79F-630E-4B7A-AB1D-B3FB63567E80}">
      <formula1>"413,444,475"</formula1>
    </dataValidation>
    <dataValidation type="list" allowBlank="1" showInputMessage="1" showErrorMessage="1" sqref="D18 D44 D69" xr:uid="{A6AC077B-9846-4AE3-B61E-D9CD2D1E9791}">
      <formula1>"7,9.5,12"</formula1>
    </dataValidation>
    <dataValidation type="list" allowBlank="1" showInputMessage="1" showErrorMessage="1" sqref="D22 D48 D73" xr:uid="{57F9FFB6-0E9D-4CC5-8134-AD87748498E7}">
      <formula1>"33,41,49"</formula1>
    </dataValidation>
    <dataValidation type="list" allowBlank="1" showInputMessage="1" showErrorMessage="1" sqref="D19 D45 D70" xr:uid="{E73D20C8-9867-4290-801D-6E631500732D}">
      <formula1>"52,66,81"</formula1>
    </dataValidation>
    <dataValidation type="list" allowBlank="1" showInputMessage="1" showErrorMessage="1" sqref="D21 D47 D72" xr:uid="{E7B5FC98-1C62-48B9-A0CC-A811D351A28F}">
      <formula1>"6.99"</formula1>
    </dataValidation>
    <dataValidation type="list" allowBlank="1" showInputMessage="1" showErrorMessage="1" sqref="B87" xr:uid="{B4E71A21-40DA-42C3-9980-28A6260B4521}">
      <formula1>#REF!</formula1>
    </dataValidation>
    <dataValidation type="list" allowBlank="1" showInputMessage="1" showErrorMessage="1" sqref="D13 D39 D64" xr:uid="{15DC169F-4D2B-44EE-B8AA-DDC9B34A91CA}">
      <formula1>"324,386,449"</formula1>
    </dataValidation>
  </dataValidations>
  <pageMargins left="0.7" right="0.7" top="0.75" bottom="0.75" header="0.3" footer="0.3"/>
  <drawing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E8AB30"/>
  </sheetPr>
  <dimension ref="A1:AI71"/>
  <sheetViews>
    <sheetView workbookViewId="0">
      <selection activeCell="E39" sqref="E39"/>
    </sheetView>
  </sheetViews>
  <sheetFormatPr defaultRowHeight="14.5" x14ac:dyDescent="0.35"/>
  <cols>
    <col min="1" max="1" width="8.7265625" style="1" bestFit="1" customWidth="1"/>
    <col min="2" max="2" width="24.26953125" bestFit="1" customWidth="1"/>
    <col min="3" max="3" width="31.81640625" bestFit="1" customWidth="1"/>
    <col min="4" max="4" width="9.1796875" style="1"/>
    <col min="5" max="5" width="21.7265625" bestFit="1" customWidth="1"/>
    <col min="6" max="6" width="13.26953125" bestFit="1" customWidth="1"/>
    <col min="7" max="7" width="14.26953125" customWidth="1"/>
    <col min="8" max="8" width="13.26953125" bestFit="1" customWidth="1"/>
    <col min="9" max="9" width="2.26953125" customWidth="1"/>
    <col min="10" max="10" width="14.26953125" bestFit="1" customWidth="1"/>
    <col min="11" max="11" width="1.26953125" customWidth="1"/>
    <col min="12" max="14" width="11.7265625" customWidth="1"/>
    <col min="15" max="16" width="11.1796875" customWidth="1"/>
    <col min="17" max="17" width="2" customWidth="1"/>
    <col min="18" max="18" width="11.26953125" customWidth="1"/>
    <col min="19" max="19" width="1.453125" customWidth="1"/>
    <col min="20" max="22" width="11.7265625" customWidth="1"/>
    <col min="23" max="24" width="11.1796875" customWidth="1"/>
    <col min="25" max="25" width="1.54296875" customWidth="1"/>
    <col min="26" max="26" width="11.26953125" customWidth="1"/>
    <col min="27" max="27" width="1.453125" customWidth="1"/>
    <col min="28" max="32" width="13.26953125" bestFit="1" customWidth="1"/>
    <col min="33" max="33" width="1.54296875" customWidth="1"/>
    <col min="34" max="34" width="14.26953125" bestFit="1" customWidth="1"/>
    <col min="35" max="35" width="1.453125" customWidth="1"/>
  </cols>
  <sheetData>
    <row r="1" spans="1:35" x14ac:dyDescent="0.35">
      <c r="L1" t="str">
        <f>L11</f>
        <v/>
      </c>
      <c r="M1" t="str">
        <f t="shared" ref="M1:P1" si="0">M11</f>
        <v/>
      </c>
      <c r="N1" t="str">
        <f t="shared" si="0"/>
        <v/>
      </c>
      <c r="O1" t="str">
        <f t="shared" si="0"/>
        <v/>
      </c>
      <c r="P1" t="str">
        <f t="shared" si="0"/>
        <v/>
      </c>
    </row>
    <row r="2" spans="1:35" x14ac:dyDescent="0.35">
      <c r="E2" s="40"/>
      <c r="L2" s="39" t="e">
        <f>#REF!</f>
        <v>#REF!</v>
      </c>
      <c r="M2" s="39" t="e">
        <f>#REF!</f>
        <v>#REF!</v>
      </c>
      <c r="N2" s="39" t="e">
        <f>#REF!</f>
        <v>#REF!</v>
      </c>
      <c r="O2" s="39" t="e">
        <f>#REF!</f>
        <v>#REF!</v>
      </c>
      <c r="P2" s="39" t="e">
        <f>#REF!</f>
        <v>#REF!</v>
      </c>
      <c r="Q2" s="39"/>
      <c r="R2" s="39"/>
    </row>
    <row r="3" spans="1:35" x14ac:dyDescent="0.35">
      <c r="E3" s="40"/>
      <c r="G3" s="4"/>
      <c r="L3" s="39" t="e">
        <f>#REF!</f>
        <v>#REF!</v>
      </c>
      <c r="M3" s="39" t="e">
        <f>#REF!</f>
        <v>#REF!</v>
      </c>
      <c r="N3" s="39" t="e">
        <f>#REF!</f>
        <v>#REF!</v>
      </c>
      <c r="O3" s="39" t="e">
        <f>#REF!</f>
        <v>#REF!</v>
      </c>
      <c r="P3" s="39" t="e">
        <f>#REF!</f>
        <v>#REF!</v>
      </c>
      <c r="Q3" s="39"/>
      <c r="R3" s="39"/>
    </row>
    <row r="5" spans="1:35" ht="15" thickBot="1" x14ac:dyDescent="0.4">
      <c r="H5" s="4"/>
      <c r="L5" s="35"/>
      <c r="M5" s="35"/>
      <c r="N5" s="35"/>
      <c r="O5" s="35"/>
      <c r="P5" s="35"/>
    </row>
    <row r="6" spans="1:35" ht="15" thickBot="1" x14ac:dyDescent="0.4">
      <c r="O6" s="41"/>
      <c r="P6" s="42" t="s">
        <v>225</v>
      </c>
      <c r="Q6" s="43"/>
      <c r="R6" s="46" t="e">
        <f>#REF!</f>
        <v>#REF!</v>
      </c>
    </row>
    <row r="7" spans="1:35" ht="15" thickBot="1" x14ac:dyDescent="0.4">
      <c r="E7" s="2" t="s">
        <v>226</v>
      </c>
      <c r="G7" s="5" t="e">
        <f>#REF!</f>
        <v>#REF!</v>
      </c>
      <c r="H7" s="5"/>
      <c r="I7" s="5"/>
      <c r="J7" s="5"/>
      <c r="K7" s="5"/>
      <c r="L7" s="44">
        <f>IF(ISERROR(DATEDIF(#REF!,#REF!+15,"M")),0,DATEDIF(#REF!,#REF!+15,"M"))</f>
        <v>0</v>
      </c>
      <c r="M7" s="45">
        <f>IF(ISERROR(DATEDIF(#REF!,#REF!+15,"M")),0,DATEDIF(#REF!,#REF!+15,"M"))</f>
        <v>0</v>
      </c>
      <c r="N7" s="45">
        <f>IF(ISERROR(DATEDIF(#REF!,#REF!+15,"M")),0,DATEDIF(#REF!,#REF!+15,"M"))</f>
        <v>0</v>
      </c>
      <c r="O7" s="45">
        <f>IF(ISERROR(DATEDIF(#REF!,#REF!+15,"M")),0,DATEDIF(#REF!,#REF!+15,"M"))</f>
        <v>0</v>
      </c>
      <c r="P7" s="45">
        <f>IF(ISERROR(DATEDIF(#REF!,#REF!+15,"M")),0,DATEDIF(#REF!,#REF!+15,"M"))</f>
        <v>0</v>
      </c>
      <c r="Q7" s="38"/>
      <c r="R7" s="47">
        <f>SUM(L7:P7)</f>
        <v>0</v>
      </c>
      <c r="T7" s="5"/>
      <c r="U7" s="5"/>
      <c r="V7" s="5"/>
      <c r="W7" s="5"/>
      <c r="X7" s="5"/>
      <c r="Y7" s="5"/>
      <c r="Z7" s="5"/>
    </row>
    <row r="8" spans="1:35" ht="15" thickBot="1" x14ac:dyDescent="0.4">
      <c r="L8" s="35"/>
      <c r="M8" s="35"/>
      <c r="N8" s="35"/>
      <c r="O8" s="48" t="s">
        <v>227</v>
      </c>
      <c r="P8" s="36"/>
      <c r="Q8" s="37"/>
      <c r="R8" s="46" t="e">
        <f>R6-R7</f>
        <v>#REF!</v>
      </c>
    </row>
    <row r="9" spans="1:35" x14ac:dyDescent="0.35">
      <c r="L9" s="35"/>
      <c r="M9" s="35"/>
      <c r="N9" s="35"/>
      <c r="O9" s="35"/>
      <c r="P9" s="35"/>
      <c r="Q9" s="35"/>
      <c r="R9" s="35"/>
    </row>
    <row r="10" spans="1:35" x14ac:dyDescent="0.35">
      <c r="A10" s="1" t="s">
        <v>228</v>
      </c>
      <c r="E10" s="462" t="s">
        <v>229</v>
      </c>
      <c r="F10" s="462"/>
      <c r="G10" s="462"/>
      <c r="H10" s="462"/>
      <c r="I10" s="462"/>
      <c r="J10" s="462"/>
      <c r="K10" s="16"/>
      <c r="L10" s="461" t="s">
        <v>230</v>
      </c>
      <c r="M10" s="461"/>
      <c r="N10" s="461"/>
      <c r="O10" s="461"/>
      <c r="P10" s="461"/>
      <c r="Q10" s="461"/>
      <c r="R10" s="461"/>
      <c r="S10" s="16"/>
      <c r="T10" s="461" t="s">
        <v>231</v>
      </c>
      <c r="U10" s="461"/>
      <c r="V10" s="461"/>
      <c r="W10" s="461"/>
      <c r="X10" s="461"/>
      <c r="Y10" s="461"/>
      <c r="Z10" s="461"/>
      <c r="AA10" s="16"/>
      <c r="AB10" s="461" t="s">
        <v>232</v>
      </c>
      <c r="AC10" s="461"/>
      <c r="AD10" s="461"/>
      <c r="AE10" s="461"/>
      <c r="AF10" s="461"/>
      <c r="AG10" s="461"/>
      <c r="AH10" s="461"/>
      <c r="AI10" s="16"/>
    </row>
    <row r="11" spans="1:35" x14ac:dyDescent="0.35">
      <c r="E11" s="11" t="s">
        <v>3</v>
      </c>
      <c r="F11" s="11" t="s">
        <v>4</v>
      </c>
      <c r="G11" s="11" t="s">
        <v>5</v>
      </c>
      <c r="H11" s="11" t="s">
        <v>233</v>
      </c>
      <c r="I11" s="11"/>
      <c r="J11" s="11" t="s">
        <v>73</v>
      </c>
      <c r="K11" s="12"/>
      <c r="L11" s="11" t="str">
        <f>IF(ISERROR(YEAR(#REF!)),"",YEAR(#REF!))</f>
        <v/>
      </c>
      <c r="M11" s="11" t="str">
        <f>IF(ISERROR(YEAR(#REF!)),"",YEAR(#REF!))</f>
        <v/>
      </c>
      <c r="N11" s="11" t="str">
        <f>IF(ISERROR(YEAR(#REF!)),"",YEAR(#REF!))</f>
        <v/>
      </c>
      <c r="O11" s="11" t="str">
        <f>IF(ISERROR(YEAR(#REF!)),"",YEAR(#REF!))</f>
        <v/>
      </c>
      <c r="P11" s="11" t="str">
        <f>IF(ISERROR(YEAR(#REF!)),"",YEAR(#REF!))</f>
        <v/>
      </c>
      <c r="Q11" s="11"/>
      <c r="R11" s="11" t="s">
        <v>73</v>
      </c>
      <c r="S11" s="12"/>
      <c r="T11" s="11" t="s">
        <v>3</v>
      </c>
      <c r="U11" s="11" t="s">
        <v>4</v>
      </c>
      <c r="V11" s="11" t="s">
        <v>5</v>
      </c>
      <c r="W11" s="11" t="s">
        <v>233</v>
      </c>
      <c r="X11" s="11" t="s">
        <v>234</v>
      </c>
      <c r="Y11" s="11"/>
      <c r="Z11" s="11" t="s">
        <v>73</v>
      </c>
      <c r="AA11" s="12"/>
      <c r="AB11" s="11" t="s">
        <v>3</v>
      </c>
      <c r="AC11" s="11" t="s">
        <v>4</v>
      </c>
      <c r="AD11" s="11" t="s">
        <v>5</v>
      </c>
      <c r="AE11" s="11" t="s">
        <v>233</v>
      </c>
      <c r="AF11" s="11" t="s">
        <v>234</v>
      </c>
      <c r="AG11" s="11"/>
      <c r="AH11" s="11" t="s">
        <v>73</v>
      </c>
      <c r="AI11" s="12"/>
    </row>
    <row r="12" spans="1:35" x14ac:dyDescent="0.35">
      <c r="A12" s="1" t="s">
        <v>96</v>
      </c>
      <c r="B12" s="10" t="s">
        <v>97</v>
      </c>
      <c r="C12" s="8" t="s">
        <v>98</v>
      </c>
      <c r="D12" s="1">
        <v>5000</v>
      </c>
      <c r="E12" s="3" t="e">
        <f>#REF!</f>
        <v>#REF!</v>
      </c>
      <c r="F12" s="3" t="e">
        <f>#REF!</f>
        <v>#REF!</v>
      </c>
      <c r="G12" s="3" t="e">
        <f>#REF!</f>
        <v>#REF!</v>
      </c>
      <c r="H12" s="3" t="e">
        <f>#REF!</f>
        <v>#REF!</v>
      </c>
      <c r="I12" s="3"/>
      <c r="J12" s="3" t="e">
        <f>SUM(E12:H12)</f>
        <v>#REF!</v>
      </c>
      <c r="K12" s="12"/>
      <c r="L12" s="3">
        <f>IF(ISERROR((L$7/$R$7)*$J12),0,(L$7/$R$7)*$J12)</f>
        <v>0</v>
      </c>
      <c r="M12" s="3">
        <f t="shared" ref="M12:P13" si="1">IF(ISERROR((M$7/$R$7)*$J12),0,(M$7/$R$7)*$J12)</f>
        <v>0</v>
      </c>
      <c r="N12" s="3">
        <f t="shared" si="1"/>
        <v>0</v>
      </c>
      <c r="O12" s="3">
        <f t="shared" si="1"/>
        <v>0</v>
      </c>
      <c r="P12" s="3">
        <f t="shared" si="1"/>
        <v>0</v>
      </c>
      <c r="Q12" s="3"/>
      <c r="R12" s="3">
        <f>SUM(L12:P12)</f>
        <v>0</v>
      </c>
      <c r="S12" s="12"/>
      <c r="T12" s="3">
        <v>0</v>
      </c>
      <c r="U12" s="3">
        <v>0</v>
      </c>
      <c r="V12" s="3">
        <v>0</v>
      </c>
      <c r="W12" s="3">
        <v>0</v>
      </c>
      <c r="X12" s="3">
        <v>0</v>
      </c>
      <c r="Y12" s="3"/>
      <c r="Z12" s="3">
        <f>SUM(T12:X12)</f>
        <v>0</v>
      </c>
      <c r="AA12" s="12"/>
      <c r="AB12" s="3">
        <f>T12-L12</f>
        <v>0</v>
      </c>
      <c r="AC12" s="3">
        <f t="shared" ref="AC12:AF12" si="2">U12-M12</f>
        <v>0</v>
      </c>
      <c r="AD12" s="3">
        <f t="shared" si="2"/>
        <v>0</v>
      </c>
      <c r="AE12" s="3">
        <f t="shared" si="2"/>
        <v>0</v>
      </c>
      <c r="AF12" s="3">
        <f t="shared" si="2"/>
        <v>0</v>
      </c>
      <c r="AH12" s="3">
        <f>SUM(AB12:AF12)</f>
        <v>0</v>
      </c>
      <c r="AI12" s="12"/>
    </row>
    <row r="13" spans="1:35" x14ac:dyDescent="0.35">
      <c r="A13" s="1" t="s">
        <v>96</v>
      </c>
      <c r="B13" s="7"/>
      <c r="C13" s="8" t="s">
        <v>24</v>
      </c>
      <c r="D13" s="1">
        <v>5216</v>
      </c>
      <c r="E13" s="3" t="e">
        <f>#REF!</f>
        <v>#REF!</v>
      </c>
      <c r="F13" s="3" t="e">
        <f>#REF!</f>
        <v>#REF!</v>
      </c>
      <c r="G13" s="3" t="e">
        <f>#REF!</f>
        <v>#REF!</v>
      </c>
      <c r="H13" s="3" t="e">
        <f>#REF!</f>
        <v>#REF!</v>
      </c>
      <c r="I13" s="3"/>
      <c r="J13" s="3" t="e">
        <f>SUM(E13:H13)</f>
        <v>#REF!</v>
      </c>
      <c r="K13" s="12"/>
      <c r="L13" s="3">
        <f>IF(ISERROR((L$7/$R$7)*$J13),0,(L$7/$R$7)*$J13)</f>
        <v>0</v>
      </c>
      <c r="M13" s="3">
        <f t="shared" si="1"/>
        <v>0</v>
      </c>
      <c r="N13" s="3">
        <f t="shared" si="1"/>
        <v>0</v>
      </c>
      <c r="O13" s="3">
        <f t="shared" si="1"/>
        <v>0</v>
      </c>
      <c r="P13" s="3">
        <f t="shared" si="1"/>
        <v>0</v>
      </c>
      <c r="Q13" s="3"/>
      <c r="R13" s="3">
        <f t="shared" ref="R13:R69" si="3">SUM(L13:P13)</f>
        <v>0</v>
      </c>
      <c r="S13" s="12"/>
      <c r="T13" s="3">
        <v>0</v>
      </c>
      <c r="U13" s="3">
        <v>0</v>
      </c>
      <c r="V13" s="3">
        <v>0</v>
      </c>
      <c r="W13" s="3">
        <v>0</v>
      </c>
      <c r="X13" s="3">
        <v>0</v>
      </c>
      <c r="Y13" s="3"/>
      <c r="Z13" s="3">
        <f t="shared" ref="Z13:Z69" si="4">SUM(T13:X13)</f>
        <v>0</v>
      </c>
      <c r="AA13" s="12"/>
      <c r="AB13" s="3">
        <f>T13-L13</f>
        <v>0</v>
      </c>
      <c r="AC13" s="3">
        <f t="shared" ref="AC13" si="5">U13-M13</f>
        <v>0</v>
      </c>
      <c r="AD13" s="3">
        <f t="shared" ref="AD13" si="6">V13-N13</f>
        <v>0</v>
      </c>
      <c r="AE13" s="3">
        <f t="shared" ref="AE13" si="7">W13-O13</f>
        <v>0</v>
      </c>
      <c r="AF13" s="3">
        <f t="shared" ref="AF13" si="8">X13-P13</f>
        <v>0</v>
      </c>
      <c r="AH13" s="3">
        <f>SUM(AB13:AF13)</f>
        <v>0</v>
      </c>
      <c r="AI13" s="12"/>
    </row>
    <row r="14" spans="1:35" x14ac:dyDescent="0.35">
      <c r="B14" s="13" t="s">
        <v>25</v>
      </c>
      <c r="C14" s="13"/>
      <c r="D14" s="13"/>
      <c r="E14" s="14" t="e">
        <f>SUM(E12:E13)</f>
        <v>#REF!</v>
      </c>
      <c r="F14" s="14" t="e">
        <f>SUM(F12:F13)</f>
        <v>#REF!</v>
      </c>
      <c r="G14" s="14" t="e">
        <f>SUM(G12:G13)</f>
        <v>#REF!</v>
      </c>
      <c r="H14" s="14" t="e">
        <f>SUM(H12:H13)</f>
        <v>#REF!</v>
      </c>
      <c r="I14" s="14"/>
      <c r="J14" s="14" t="e">
        <f>SUM(E14:H14)</f>
        <v>#REF!</v>
      </c>
      <c r="K14" s="12"/>
      <c r="L14" s="14">
        <f>SUM(L12:L13)</f>
        <v>0</v>
      </c>
      <c r="M14" s="14">
        <f>SUM(M12:M13)</f>
        <v>0</v>
      </c>
      <c r="N14" s="14">
        <f>SUM(N12:N13)</f>
        <v>0</v>
      </c>
      <c r="O14" s="14">
        <f>SUM(O12:O13)</f>
        <v>0</v>
      </c>
      <c r="P14" s="14">
        <f>SUM(P12:P13)</f>
        <v>0</v>
      </c>
      <c r="Q14" s="14"/>
      <c r="R14" s="14">
        <f t="shared" si="3"/>
        <v>0</v>
      </c>
      <c r="S14" s="12"/>
      <c r="T14" s="14">
        <f>SUM(T12:T13)</f>
        <v>0</v>
      </c>
      <c r="U14" s="14">
        <f>SUM(U12:U13)</f>
        <v>0</v>
      </c>
      <c r="V14" s="14">
        <f>SUM(V12:V13)</f>
        <v>0</v>
      </c>
      <c r="W14" s="14">
        <f>SUM(W12:W13)</f>
        <v>0</v>
      </c>
      <c r="X14" s="14">
        <f>SUM(X12:X13)</f>
        <v>0</v>
      </c>
      <c r="Y14" s="14"/>
      <c r="Z14" s="14">
        <f t="shared" si="4"/>
        <v>0</v>
      </c>
      <c r="AA14" s="12"/>
      <c r="AB14" s="14">
        <f>SUM(AB12:AB13)</f>
        <v>0</v>
      </c>
      <c r="AC14" s="14">
        <f>SUM(AC12:AC13)</f>
        <v>0</v>
      </c>
      <c r="AD14" s="14">
        <f>SUM(AD12:AD13)</f>
        <v>0</v>
      </c>
      <c r="AE14" s="14">
        <f>SUM(AE12:AE13)</f>
        <v>0</v>
      </c>
      <c r="AF14" s="14">
        <f>SUM(AF12:AF13)</f>
        <v>0</v>
      </c>
      <c r="AG14" s="13"/>
      <c r="AH14" s="14">
        <f>SUM(AB14:AF14)</f>
        <v>0</v>
      </c>
      <c r="AI14" s="12"/>
    </row>
    <row r="15" spans="1:35" x14ac:dyDescent="0.35">
      <c r="B15" s="6"/>
      <c r="C15" s="6"/>
      <c r="D15" s="17"/>
      <c r="K15" s="12"/>
      <c r="S15" s="12"/>
      <c r="AA15" s="12"/>
      <c r="AI15" s="12"/>
    </row>
    <row r="16" spans="1:35" x14ac:dyDescent="0.35">
      <c r="A16" s="1" t="s">
        <v>96</v>
      </c>
      <c r="B16" s="10" t="s">
        <v>235</v>
      </c>
      <c r="C16" s="8" t="s">
        <v>236</v>
      </c>
      <c r="D16" s="17">
        <v>6225</v>
      </c>
      <c r="E16" s="3" t="e">
        <f>SUMIF(#REF!,$D:$D,#REF!)+SUMIF(#REF!,$D:$D,#REF!)+SUMIF(#REF!,$D:$D,#REF!)+SUMIF(#REF!,$D:$D,#REF!)+SUMIF(#REF!,$D:$D,#REF!)</f>
        <v>#REF!</v>
      </c>
      <c r="F16" s="3" t="e">
        <f>SUMIF(#REF!,$D:$D,#REF!)+SUMIF(#REF!,$D:$D,#REF!)+SUMIF(#REF!,$D:$D,#REF!)+SUMIF(#REF!,$D:$D,#REF!)+SUMIF(#REF!,$D:$D,#REF!)</f>
        <v>#REF!</v>
      </c>
      <c r="G16" s="3" t="e">
        <f>SUMIF(#REF!,$D:$D,#REF!)+SUMIF(#REF!,$D:$D,#REF!)+SUMIF(#REF!,$D:$D,#REF!)+SUMIF(#REF!,$D:$D,#REF!)+SUMIF(#REF!,$D:$D,#REF!)</f>
        <v>#REF!</v>
      </c>
      <c r="H16" s="3" t="e">
        <f>SUMIF(#REF!,$D:$D,#REF!)+SUMIF(#REF!,$D:$D,#REF!)+SUMIF(#REF!,$D:$D,#REF!)+SUMIF(#REF!,$D:$D,#REF!)+SUMIF(#REF!,$D:$D,#REF!)</f>
        <v>#REF!</v>
      </c>
      <c r="I16" s="3"/>
      <c r="J16" s="4" t="e">
        <f t="shared" ref="J16:J61" si="9">SUM(E16:H16)</f>
        <v>#REF!</v>
      </c>
      <c r="K16" s="12"/>
      <c r="L16" s="3">
        <f t="shared" ref="L16:P22" si="10">IF(ISERROR((L$7/$R$7)*$J16),0,(L$7/$R$7)*$J16)</f>
        <v>0</v>
      </c>
      <c r="M16" s="3">
        <f t="shared" si="10"/>
        <v>0</v>
      </c>
      <c r="N16" s="3">
        <f t="shared" si="10"/>
        <v>0</v>
      </c>
      <c r="O16" s="3">
        <f t="shared" si="10"/>
        <v>0</v>
      </c>
      <c r="P16" s="3">
        <f t="shared" si="10"/>
        <v>0</v>
      </c>
      <c r="Q16" s="3"/>
      <c r="R16" s="4">
        <f t="shared" si="3"/>
        <v>0</v>
      </c>
      <c r="S16" s="12"/>
      <c r="T16" s="3">
        <v>0</v>
      </c>
      <c r="U16" s="3">
        <v>0</v>
      </c>
      <c r="V16" s="3">
        <v>0</v>
      </c>
      <c r="W16" s="3">
        <v>0</v>
      </c>
      <c r="X16" s="3">
        <v>0</v>
      </c>
      <c r="Y16" s="3"/>
      <c r="Z16" s="4">
        <f t="shared" si="4"/>
        <v>0</v>
      </c>
      <c r="AA16" s="12"/>
      <c r="AB16" s="3">
        <f t="shared" ref="AB16:AB22" si="11">T16-L16</f>
        <v>0</v>
      </c>
      <c r="AC16" s="3">
        <f t="shared" ref="AC16:AC22" si="12">U16-M16</f>
        <v>0</v>
      </c>
      <c r="AD16" s="3">
        <f t="shared" ref="AD16:AD22" si="13">V16-N16</f>
        <v>0</v>
      </c>
      <c r="AE16" s="3">
        <f t="shared" ref="AE16:AE22" si="14">W16-O16</f>
        <v>0</v>
      </c>
      <c r="AF16" s="3">
        <f t="shared" ref="AF16:AF22" si="15">X16-P16</f>
        <v>0</v>
      </c>
      <c r="AH16" s="4">
        <f t="shared" ref="AH16:AH61" si="16">SUM(AB16:AF16)</f>
        <v>0</v>
      </c>
      <c r="AI16" s="12"/>
    </row>
    <row r="17" spans="1:35" x14ac:dyDescent="0.35">
      <c r="A17" s="1" t="s">
        <v>96</v>
      </c>
      <c r="B17" s="7"/>
      <c r="C17" s="8" t="s">
        <v>237</v>
      </c>
      <c r="D17" s="17">
        <v>6230</v>
      </c>
      <c r="E17" s="3" t="e">
        <f>SUMIF(#REF!,$D:$D,#REF!)+SUMIF(#REF!,$D:$D,#REF!)+SUMIF(#REF!,$D:$D,#REF!)+SUMIF(#REF!,$D:$D,#REF!)+SUMIF(#REF!,$D:$D,#REF!)</f>
        <v>#REF!</v>
      </c>
      <c r="F17" s="3" t="e">
        <f>SUMIF(#REF!,$D:$D,#REF!)+SUMIF(#REF!,$D:$D,#REF!)+SUMIF(#REF!,$D:$D,#REF!)+SUMIF(#REF!,$D:$D,#REF!)+SUMIF(#REF!,$D:$D,#REF!)</f>
        <v>#REF!</v>
      </c>
      <c r="G17" s="3" t="e">
        <f>SUMIF(#REF!,$D:$D,#REF!)+SUMIF(#REF!,$D:$D,#REF!)+SUMIF(#REF!,$D:$D,#REF!)+SUMIF(#REF!,$D:$D,#REF!)+SUMIF(#REF!,$D:$D,#REF!)</f>
        <v>#REF!</v>
      </c>
      <c r="H17" s="3" t="e">
        <f>SUMIF(#REF!,$D:$D,#REF!)+SUMIF(#REF!,$D:$D,#REF!)+SUMIF(#REF!,$D:$D,#REF!)+SUMIF(#REF!,$D:$D,#REF!)+SUMIF(#REF!,$D:$D,#REF!)</f>
        <v>#REF!</v>
      </c>
      <c r="I17" s="3"/>
      <c r="J17" s="4" t="e">
        <f t="shared" si="9"/>
        <v>#REF!</v>
      </c>
      <c r="K17" s="12"/>
      <c r="L17" s="3">
        <f t="shared" si="10"/>
        <v>0</v>
      </c>
      <c r="M17" s="3">
        <f t="shared" si="10"/>
        <v>0</v>
      </c>
      <c r="N17" s="3">
        <f t="shared" si="10"/>
        <v>0</v>
      </c>
      <c r="O17" s="3">
        <f t="shared" si="10"/>
        <v>0</v>
      </c>
      <c r="P17" s="3">
        <f t="shared" si="10"/>
        <v>0</v>
      </c>
      <c r="Q17" s="3"/>
      <c r="R17" s="4">
        <f t="shared" si="3"/>
        <v>0</v>
      </c>
      <c r="S17" s="12"/>
      <c r="T17" s="3">
        <v>0</v>
      </c>
      <c r="U17" s="3">
        <v>0</v>
      </c>
      <c r="V17" s="3">
        <v>0</v>
      </c>
      <c r="W17" s="3">
        <v>0</v>
      </c>
      <c r="X17" s="3">
        <v>0</v>
      </c>
      <c r="Y17" s="3"/>
      <c r="Z17" s="4">
        <f t="shared" si="4"/>
        <v>0</v>
      </c>
      <c r="AA17" s="12"/>
      <c r="AB17" s="3">
        <f t="shared" si="11"/>
        <v>0</v>
      </c>
      <c r="AC17" s="3">
        <f t="shared" si="12"/>
        <v>0</v>
      </c>
      <c r="AD17" s="3">
        <f t="shared" si="13"/>
        <v>0</v>
      </c>
      <c r="AE17" s="3">
        <f t="shared" si="14"/>
        <v>0</v>
      </c>
      <c r="AF17" s="3">
        <f t="shared" si="15"/>
        <v>0</v>
      </c>
      <c r="AH17" s="4">
        <f t="shared" si="16"/>
        <v>0</v>
      </c>
      <c r="AI17" s="12"/>
    </row>
    <row r="18" spans="1:35" x14ac:dyDescent="0.35">
      <c r="A18" s="1" t="s">
        <v>96</v>
      </c>
      <c r="B18" s="7"/>
      <c r="C18" s="8" t="s">
        <v>102</v>
      </c>
      <c r="D18" s="19">
        <v>6250</v>
      </c>
      <c r="E18" s="3" t="e">
        <f>SUMIF(#REF!,$D:$D,#REF!)+SUMIF(#REF!,$D:$D,#REF!)+SUMIF(#REF!,$D:$D,#REF!)+SUMIF(#REF!,$D:$D,#REF!)+SUMIF(#REF!,$D:$D,#REF!)</f>
        <v>#REF!</v>
      </c>
      <c r="F18" s="3" t="e">
        <f>SUMIF(#REF!,$D:$D,#REF!)+SUMIF(#REF!,$D:$D,#REF!)+SUMIF(#REF!,$D:$D,#REF!)+SUMIF(#REF!,$D:$D,#REF!)+SUMIF(#REF!,$D:$D,#REF!)</f>
        <v>#REF!</v>
      </c>
      <c r="G18" s="3" t="e">
        <f>SUMIF(#REF!,$D:$D,#REF!)+SUMIF(#REF!,$D:$D,#REF!)+SUMIF(#REF!,$D:$D,#REF!)+SUMIF(#REF!,$D:$D,#REF!)+SUMIF(#REF!,$D:$D,#REF!)</f>
        <v>#REF!</v>
      </c>
      <c r="H18" s="3" t="e">
        <f>SUMIF(#REF!,$D:$D,#REF!)+SUMIF(#REF!,$D:$D,#REF!)+SUMIF(#REF!,$D:$D,#REF!)+SUMIF(#REF!,$D:$D,#REF!)+SUMIF(#REF!,$D:$D,#REF!)</f>
        <v>#REF!</v>
      </c>
      <c r="I18" s="3"/>
      <c r="J18" s="4" t="e">
        <f t="shared" si="9"/>
        <v>#REF!</v>
      </c>
      <c r="K18" s="12"/>
      <c r="L18" s="3">
        <f t="shared" si="10"/>
        <v>0</v>
      </c>
      <c r="M18" s="3">
        <f t="shared" si="10"/>
        <v>0</v>
      </c>
      <c r="N18" s="3">
        <f t="shared" si="10"/>
        <v>0</v>
      </c>
      <c r="O18" s="3">
        <f t="shared" si="10"/>
        <v>0</v>
      </c>
      <c r="P18" s="3">
        <f t="shared" si="10"/>
        <v>0</v>
      </c>
      <c r="Q18" s="3"/>
      <c r="R18" s="4">
        <f t="shared" si="3"/>
        <v>0</v>
      </c>
      <c r="S18" s="12"/>
      <c r="T18" s="3">
        <v>0</v>
      </c>
      <c r="U18" s="3">
        <v>0</v>
      </c>
      <c r="V18" s="3">
        <v>0</v>
      </c>
      <c r="W18" s="3">
        <v>0</v>
      </c>
      <c r="X18" s="3">
        <v>0</v>
      </c>
      <c r="Y18" s="3"/>
      <c r="Z18" s="4">
        <f t="shared" si="4"/>
        <v>0</v>
      </c>
      <c r="AA18" s="12"/>
      <c r="AB18" s="3">
        <f t="shared" si="11"/>
        <v>0</v>
      </c>
      <c r="AC18" s="3">
        <f t="shared" si="12"/>
        <v>0</v>
      </c>
      <c r="AD18" s="3">
        <f t="shared" si="13"/>
        <v>0</v>
      </c>
      <c r="AE18" s="3">
        <f t="shared" si="14"/>
        <v>0</v>
      </c>
      <c r="AF18" s="3">
        <f t="shared" si="15"/>
        <v>0</v>
      </c>
      <c r="AH18" s="4">
        <f t="shared" si="16"/>
        <v>0</v>
      </c>
      <c r="AI18" s="12"/>
    </row>
    <row r="19" spans="1:35" x14ac:dyDescent="0.35">
      <c r="A19" s="1" t="s">
        <v>96</v>
      </c>
      <c r="B19" s="7"/>
      <c r="C19" s="8" t="s">
        <v>103</v>
      </c>
      <c r="D19" s="19">
        <v>6270</v>
      </c>
      <c r="E19" s="3" t="e">
        <f>SUMIF(#REF!,$D:$D,#REF!)+SUMIF(#REF!,$D:$D,#REF!)+SUMIF(#REF!,$D:$D,#REF!)+SUMIF(#REF!,$D:$D,#REF!)+SUMIF(#REF!,$D:$D,#REF!)</f>
        <v>#REF!</v>
      </c>
      <c r="F19" s="3" t="e">
        <f>SUMIF(#REF!,$D:$D,#REF!)+SUMIF(#REF!,$D:$D,#REF!)+SUMIF(#REF!,$D:$D,#REF!)+SUMIF(#REF!,$D:$D,#REF!)+SUMIF(#REF!,$D:$D,#REF!)</f>
        <v>#REF!</v>
      </c>
      <c r="G19" s="3" t="e">
        <f>SUMIF(#REF!,$D:$D,#REF!)+SUMIF(#REF!,$D:$D,#REF!)+SUMIF(#REF!,$D:$D,#REF!)+SUMIF(#REF!,$D:$D,#REF!)+SUMIF(#REF!,$D:$D,#REF!)</f>
        <v>#REF!</v>
      </c>
      <c r="H19" s="3" t="e">
        <f>SUMIF(#REF!,$D:$D,#REF!)+SUMIF(#REF!,$D:$D,#REF!)+SUMIF(#REF!,$D:$D,#REF!)+SUMIF(#REF!,$D:$D,#REF!)+SUMIF(#REF!,$D:$D,#REF!)</f>
        <v>#REF!</v>
      </c>
      <c r="I19" s="3"/>
      <c r="J19" s="4" t="e">
        <f t="shared" si="9"/>
        <v>#REF!</v>
      </c>
      <c r="K19" s="12"/>
      <c r="L19" s="3">
        <f t="shared" si="10"/>
        <v>0</v>
      </c>
      <c r="M19" s="3">
        <f t="shared" si="10"/>
        <v>0</v>
      </c>
      <c r="N19" s="3">
        <f t="shared" si="10"/>
        <v>0</v>
      </c>
      <c r="O19" s="3">
        <f t="shared" si="10"/>
        <v>0</v>
      </c>
      <c r="P19" s="3">
        <f t="shared" si="10"/>
        <v>0</v>
      </c>
      <c r="Q19" s="3"/>
      <c r="R19" s="4">
        <f t="shared" si="3"/>
        <v>0</v>
      </c>
      <c r="S19" s="12"/>
      <c r="T19" s="3">
        <v>0</v>
      </c>
      <c r="U19" s="3">
        <v>0</v>
      </c>
      <c r="V19" s="3">
        <v>0</v>
      </c>
      <c r="W19" s="3">
        <v>0</v>
      </c>
      <c r="X19" s="3">
        <v>0</v>
      </c>
      <c r="Y19" s="3"/>
      <c r="Z19" s="4">
        <f t="shared" si="4"/>
        <v>0</v>
      </c>
      <c r="AA19" s="12"/>
      <c r="AB19" s="3">
        <f t="shared" si="11"/>
        <v>0</v>
      </c>
      <c r="AC19" s="3">
        <f t="shared" si="12"/>
        <v>0</v>
      </c>
      <c r="AD19" s="3">
        <f t="shared" si="13"/>
        <v>0</v>
      </c>
      <c r="AE19" s="3">
        <f t="shared" si="14"/>
        <v>0</v>
      </c>
      <c r="AF19" s="3">
        <f t="shared" si="15"/>
        <v>0</v>
      </c>
      <c r="AH19" s="4">
        <f t="shared" si="16"/>
        <v>0</v>
      </c>
      <c r="AI19" s="12"/>
    </row>
    <row r="20" spans="1:35" x14ac:dyDescent="0.35">
      <c r="A20" s="1" t="s">
        <v>96</v>
      </c>
      <c r="B20" s="7"/>
      <c r="C20" s="8" t="s">
        <v>238</v>
      </c>
      <c r="D20" s="19">
        <v>6275</v>
      </c>
      <c r="E20" s="3" t="e">
        <f>SUMIF(#REF!,$D:$D,#REF!)+SUMIF(#REF!,$D:$D,#REF!)+SUMIF(#REF!,$D:$D,#REF!)+SUMIF(#REF!,$D:$D,#REF!)+SUMIF(#REF!,$D:$D,#REF!)</f>
        <v>#REF!</v>
      </c>
      <c r="F20" s="3" t="e">
        <f>SUMIF(#REF!,$D:$D,#REF!)+SUMIF(#REF!,$D:$D,#REF!)+SUMIF(#REF!,$D:$D,#REF!)+SUMIF(#REF!,$D:$D,#REF!)+SUMIF(#REF!,$D:$D,#REF!)</f>
        <v>#REF!</v>
      </c>
      <c r="G20" s="3" t="e">
        <f>SUMIF(#REF!,$D:$D,#REF!)+SUMIF(#REF!,$D:$D,#REF!)+SUMIF(#REF!,$D:$D,#REF!)+SUMIF(#REF!,$D:$D,#REF!)+SUMIF(#REF!,$D:$D,#REF!)</f>
        <v>#REF!</v>
      </c>
      <c r="H20" s="3" t="e">
        <f>SUMIF(#REF!,$D:$D,#REF!)+SUMIF(#REF!,$D:$D,#REF!)+SUMIF(#REF!,$D:$D,#REF!)+SUMIF(#REF!,$D:$D,#REF!)+SUMIF(#REF!,$D:$D,#REF!)</f>
        <v>#REF!</v>
      </c>
      <c r="I20" s="3"/>
      <c r="J20" s="4" t="e">
        <f t="shared" si="9"/>
        <v>#REF!</v>
      </c>
      <c r="K20" s="12"/>
      <c r="L20" s="3">
        <f t="shared" si="10"/>
        <v>0</v>
      </c>
      <c r="M20" s="3">
        <f t="shared" si="10"/>
        <v>0</v>
      </c>
      <c r="N20" s="3">
        <f t="shared" si="10"/>
        <v>0</v>
      </c>
      <c r="O20" s="3">
        <f t="shared" si="10"/>
        <v>0</v>
      </c>
      <c r="P20" s="3">
        <f t="shared" si="10"/>
        <v>0</v>
      </c>
      <c r="Q20" s="3"/>
      <c r="R20" s="4">
        <f t="shared" si="3"/>
        <v>0</v>
      </c>
      <c r="S20" s="12"/>
      <c r="T20" s="3">
        <v>0</v>
      </c>
      <c r="U20" s="3">
        <v>0</v>
      </c>
      <c r="V20" s="3">
        <v>0</v>
      </c>
      <c r="W20" s="3">
        <v>0</v>
      </c>
      <c r="X20" s="3">
        <v>0</v>
      </c>
      <c r="Y20" s="3"/>
      <c r="Z20" s="4">
        <f t="shared" si="4"/>
        <v>0</v>
      </c>
      <c r="AA20" s="12"/>
      <c r="AB20" s="3">
        <f t="shared" si="11"/>
        <v>0</v>
      </c>
      <c r="AC20" s="3">
        <f t="shared" si="12"/>
        <v>0</v>
      </c>
      <c r="AD20" s="3">
        <f t="shared" si="13"/>
        <v>0</v>
      </c>
      <c r="AE20" s="3">
        <f t="shared" si="14"/>
        <v>0</v>
      </c>
      <c r="AF20" s="3">
        <f t="shared" si="15"/>
        <v>0</v>
      </c>
      <c r="AH20" s="4">
        <f t="shared" si="16"/>
        <v>0</v>
      </c>
      <c r="AI20" s="12"/>
    </row>
    <row r="21" spans="1:35" x14ac:dyDescent="0.35">
      <c r="A21" s="1" t="s">
        <v>96</v>
      </c>
      <c r="B21" s="7"/>
      <c r="C21" s="8" t="s">
        <v>239</v>
      </c>
      <c r="D21" s="19">
        <v>6280</v>
      </c>
      <c r="E21" s="3" t="e">
        <f>SUMIF(#REF!,$D:$D,#REF!)+SUMIF(#REF!,$D:$D,#REF!)+SUMIF(#REF!,$D:$D,#REF!)+SUMIF(#REF!,$D:$D,#REF!)+SUMIF(#REF!,$D:$D,#REF!)</f>
        <v>#REF!</v>
      </c>
      <c r="F21" s="3" t="e">
        <f>SUMIF(#REF!,$D:$D,#REF!)+SUMIF(#REF!,$D:$D,#REF!)+SUMIF(#REF!,$D:$D,#REF!)+SUMIF(#REF!,$D:$D,#REF!)+SUMIF(#REF!,$D:$D,#REF!)</f>
        <v>#REF!</v>
      </c>
      <c r="G21" s="3" t="e">
        <f>SUMIF(#REF!,$D:$D,#REF!)+SUMIF(#REF!,$D:$D,#REF!)+SUMIF(#REF!,$D:$D,#REF!)+SUMIF(#REF!,$D:$D,#REF!)+SUMIF(#REF!,$D:$D,#REF!)</f>
        <v>#REF!</v>
      </c>
      <c r="H21" s="3" t="e">
        <f>SUMIF(#REF!,$D:$D,#REF!)+SUMIF(#REF!,$D:$D,#REF!)+SUMIF(#REF!,$D:$D,#REF!)+SUMIF(#REF!,$D:$D,#REF!)+SUMIF(#REF!,$D:$D,#REF!)</f>
        <v>#REF!</v>
      </c>
      <c r="I21" s="3"/>
      <c r="J21" s="4" t="e">
        <f t="shared" si="9"/>
        <v>#REF!</v>
      </c>
      <c r="K21" s="12"/>
      <c r="L21" s="3">
        <f t="shared" si="10"/>
        <v>0</v>
      </c>
      <c r="M21" s="3">
        <f t="shared" si="10"/>
        <v>0</v>
      </c>
      <c r="N21" s="3">
        <f t="shared" si="10"/>
        <v>0</v>
      </c>
      <c r="O21" s="3">
        <f t="shared" si="10"/>
        <v>0</v>
      </c>
      <c r="P21" s="3">
        <f t="shared" si="10"/>
        <v>0</v>
      </c>
      <c r="Q21" s="3"/>
      <c r="R21" s="4">
        <f t="shared" si="3"/>
        <v>0</v>
      </c>
      <c r="S21" s="12"/>
      <c r="T21" s="3">
        <v>0</v>
      </c>
      <c r="U21" s="3">
        <v>0</v>
      </c>
      <c r="V21" s="3">
        <v>0</v>
      </c>
      <c r="W21" s="3">
        <v>0</v>
      </c>
      <c r="X21" s="3">
        <v>0</v>
      </c>
      <c r="Y21" s="3"/>
      <c r="Z21" s="4">
        <f t="shared" si="4"/>
        <v>0</v>
      </c>
      <c r="AA21" s="12"/>
      <c r="AB21" s="3">
        <f t="shared" si="11"/>
        <v>0</v>
      </c>
      <c r="AC21" s="3">
        <f t="shared" si="12"/>
        <v>0</v>
      </c>
      <c r="AD21" s="3">
        <f t="shared" si="13"/>
        <v>0</v>
      </c>
      <c r="AE21" s="3">
        <f t="shared" si="14"/>
        <v>0</v>
      </c>
      <c r="AF21" s="3">
        <f t="shared" si="15"/>
        <v>0</v>
      </c>
      <c r="AH21" s="4">
        <f t="shared" si="16"/>
        <v>0</v>
      </c>
      <c r="AI21" s="12"/>
    </row>
    <row r="22" spans="1:35" x14ac:dyDescent="0.35">
      <c r="A22" s="1" t="s">
        <v>96</v>
      </c>
      <c r="B22" s="9"/>
      <c r="C22" s="8" t="s">
        <v>105</v>
      </c>
      <c r="D22" s="19">
        <v>6310</v>
      </c>
      <c r="E22" s="3" t="e">
        <f>SUMIF(#REF!,$D:$D,#REF!)+SUMIF(#REF!,$D:$D,#REF!)+SUMIF(#REF!,$D:$D,#REF!)+SUMIF(#REF!,$D:$D,#REF!)+SUMIF(#REF!,$D:$D,#REF!)</f>
        <v>#REF!</v>
      </c>
      <c r="F22" s="3" t="e">
        <f>SUMIF(#REF!,$D:$D,#REF!)+SUMIF(#REF!,$D:$D,#REF!)+SUMIF(#REF!,$D:$D,#REF!)+SUMIF(#REF!,$D:$D,#REF!)+SUMIF(#REF!,$D:$D,#REF!)</f>
        <v>#REF!</v>
      </c>
      <c r="G22" s="3" t="e">
        <f>SUMIF(#REF!,$D:$D,#REF!)+SUMIF(#REF!,$D:$D,#REF!)+SUMIF(#REF!,$D:$D,#REF!)+SUMIF(#REF!,$D:$D,#REF!)+SUMIF(#REF!,$D:$D,#REF!)</f>
        <v>#REF!</v>
      </c>
      <c r="H22" s="3" t="e">
        <f>SUMIF(#REF!,$D:$D,#REF!)+SUMIF(#REF!,$D:$D,#REF!)+SUMIF(#REF!,$D:$D,#REF!)+SUMIF(#REF!,$D:$D,#REF!)+SUMIF(#REF!,$D:$D,#REF!)</f>
        <v>#REF!</v>
      </c>
      <c r="I22" s="3"/>
      <c r="J22" s="4" t="e">
        <f t="shared" si="9"/>
        <v>#REF!</v>
      </c>
      <c r="K22" s="12"/>
      <c r="L22" s="3">
        <f t="shared" si="10"/>
        <v>0</v>
      </c>
      <c r="M22" s="3">
        <f t="shared" si="10"/>
        <v>0</v>
      </c>
      <c r="N22" s="3">
        <f t="shared" si="10"/>
        <v>0</v>
      </c>
      <c r="O22" s="3">
        <f t="shared" si="10"/>
        <v>0</v>
      </c>
      <c r="P22" s="3">
        <f t="shared" si="10"/>
        <v>0</v>
      </c>
      <c r="Q22" s="3"/>
      <c r="R22" s="4">
        <f t="shared" si="3"/>
        <v>0</v>
      </c>
      <c r="S22" s="12"/>
      <c r="T22" s="3">
        <v>0</v>
      </c>
      <c r="U22" s="3">
        <v>0</v>
      </c>
      <c r="V22" s="3">
        <v>0</v>
      </c>
      <c r="W22" s="3">
        <v>0</v>
      </c>
      <c r="X22" s="3">
        <v>0</v>
      </c>
      <c r="Y22" s="3"/>
      <c r="Z22" s="4">
        <f t="shared" si="4"/>
        <v>0</v>
      </c>
      <c r="AA22" s="12"/>
      <c r="AB22" s="3">
        <f t="shared" si="11"/>
        <v>0</v>
      </c>
      <c r="AC22" s="3">
        <f t="shared" si="12"/>
        <v>0</v>
      </c>
      <c r="AD22" s="3">
        <f t="shared" si="13"/>
        <v>0</v>
      </c>
      <c r="AE22" s="3">
        <f t="shared" si="14"/>
        <v>0</v>
      </c>
      <c r="AF22" s="3">
        <f t="shared" si="15"/>
        <v>0</v>
      </c>
      <c r="AH22" s="4">
        <f t="shared" si="16"/>
        <v>0</v>
      </c>
      <c r="AI22" s="12"/>
    </row>
    <row r="23" spans="1:35" ht="15" thickBot="1" x14ac:dyDescent="0.4">
      <c r="B23" s="9"/>
      <c r="C23" s="24" t="str">
        <f>"Total"&amp;" " &amp; B16</f>
        <v>Total Mgmt &amp; Contracted Services:</v>
      </c>
      <c r="D23" s="25"/>
      <c r="E23" s="26" t="e">
        <f>SUM(E16:E22)</f>
        <v>#REF!</v>
      </c>
      <c r="F23" s="26" t="e">
        <f>SUM(F16:F22)</f>
        <v>#REF!</v>
      </c>
      <c r="G23" s="26" t="e">
        <f>SUM(G16:G22)</f>
        <v>#REF!</v>
      </c>
      <c r="H23" s="26" t="e">
        <f>SUM(H16:H22)</f>
        <v>#REF!</v>
      </c>
      <c r="I23" s="27"/>
      <c r="J23" s="26" t="e">
        <f t="shared" si="9"/>
        <v>#REF!</v>
      </c>
      <c r="K23" s="12"/>
      <c r="L23" s="26">
        <f>SUM(L16:L22)</f>
        <v>0</v>
      </c>
      <c r="M23" s="26">
        <f>SUM(M16:M22)</f>
        <v>0</v>
      </c>
      <c r="N23" s="26">
        <f>SUM(N16:N22)</f>
        <v>0</v>
      </c>
      <c r="O23" s="26">
        <f>SUM(O16:O22)</f>
        <v>0</v>
      </c>
      <c r="P23" s="26">
        <f>SUM(P16:P22)</f>
        <v>0</v>
      </c>
      <c r="Q23" s="26"/>
      <c r="R23" s="26">
        <f t="shared" si="3"/>
        <v>0</v>
      </c>
      <c r="S23" s="12"/>
      <c r="T23" s="26">
        <f>SUM(T16:T22)</f>
        <v>0</v>
      </c>
      <c r="U23" s="26">
        <f>SUM(U16:U22)</f>
        <v>0</v>
      </c>
      <c r="V23" s="26">
        <f>SUM(V16:V22)</f>
        <v>0</v>
      </c>
      <c r="W23" s="26">
        <f>SUM(W16:W22)</f>
        <v>0</v>
      </c>
      <c r="X23" s="26">
        <f>SUM(X16:X22)</f>
        <v>0</v>
      </c>
      <c r="Y23" s="26"/>
      <c r="Z23" s="26">
        <f t="shared" si="4"/>
        <v>0</v>
      </c>
      <c r="AA23" s="12"/>
      <c r="AB23" s="26">
        <f>SUM(AB16:AB22)</f>
        <v>0</v>
      </c>
      <c r="AC23" s="26">
        <f>SUM(AC16:AC22)</f>
        <v>0</v>
      </c>
      <c r="AD23" s="26">
        <f>SUM(AD16:AD22)</f>
        <v>0</v>
      </c>
      <c r="AE23" s="26">
        <f>SUM(AE16:AE22)</f>
        <v>0</v>
      </c>
      <c r="AF23" s="26">
        <f>SUM(AF16:AF22)</f>
        <v>0</v>
      </c>
      <c r="AH23" s="26">
        <f t="shared" si="16"/>
        <v>0</v>
      </c>
      <c r="AI23" s="12"/>
    </row>
    <row r="24" spans="1:35" ht="15" thickTop="1" x14ac:dyDescent="0.35">
      <c r="A24" s="1" t="s">
        <v>96</v>
      </c>
      <c r="B24" s="10" t="s">
        <v>107</v>
      </c>
      <c r="C24" s="8" t="s">
        <v>240</v>
      </c>
      <c r="D24" s="19">
        <v>6030</v>
      </c>
      <c r="E24" s="3" t="e">
        <f>SUMIF(#REF!,$D:$D,#REF!)+SUMIF(#REF!,$D:$D,#REF!)+SUMIF(#REF!,$D:$D,#REF!)+SUMIF(#REF!,$D:$D,#REF!)+SUMIF(#REF!,$D:$D,#REF!)</f>
        <v>#REF!</v>
      </c>
      <c r="F24" s="3" t="e">
        <f>SUMIF(#REF!,$D:$D,#REF!)+SUMIF(#REF!,$D:$D,#REF!)+SUMIF(#REF!,$D:$D,#REF!)+SUMIF(#REF!,$D:$D,#REF!)+SUMIF(#REF!,$D:$D,#REF!)</f>
        <v>#REF!</v>
      </c>
      <c r="G24" s="3" t="e">
        <f>SUMIF(#REF!,$D:$D,#REF!)+SUMIF(#REF!,$D:$D,#REF!)+SUMIF(#REF!,$D:$D,#REF!)+SUMIF(#REF!,$D:$D,#REF!)+SUMIF(#REF!,$D:$D,#REF!)</f>
        <v>#REF!</v>
      </c>
      <c r="H24" s="3" t="e">
        <f>SUMIF(#REF!,$D:$D,#REF!)+SUMIF(#REF!,$D:$D,#REF!)+SUMIF(#REF!,$D:$D,#REF!)+SUMIF(#REF!,$D:$D,#REF!)+SUMIF(#REF!,$D:$D,#REF!)</f>
        <v>#REF!</v>
      </c>
      <c r="I24" s="3"/>
      <c r="J24" s="4" t="e">
        <f t="shared" si="9"/>
        <v>#REF!</v>
      </c>
      <c r="K24" s="12"/>
      <c r="L24" s="3">
        <f t="shared" ref="L24:P25" si="17">IF(ISERROR((L$7/$R$7)*$J24),0,(L$7/$R$7)*$J24)</f>
        <v>0</v>
      </c>
      <c r="M24" s="3">
        <f t="shared" si="17"/>
        <v>0</v>
      </c>
      <c r="N24" s="3">
        <f t="shared" si="17"/>
        <v>0</v>
      </c>
      <c r="O24" s="3">
        <f t="shared" si="17"/>
        <v>0</v>
      </c>
      <c r="P24" s="3">
        <f t="shared" si="17"/>
        <v>0</v>
      </c>
      <c r="Q24" s="3"/>
      <c r="R24" s="4">
        <f t="shared" si="3"/>
        <v>0</v>
      </c>
      <c r="S24" s="12"/>
      <c r="T24" s="3">
        <v>0</v>
      </c>
      <c r="U24" s="3">
        <v>0</v>
      </c>
      <c r="V24" s="3">
        <v>0</v>
      </c>
      <c r="W24" s="3">
        <v>0</v>
      </c>
      <c r="X24" s="3">
        <v>0</v>
      </c>
      <c r="Y24" s="3"/>
      <c r="Z24" s="4">
        <f t="shared" si="4"/>
        <v>0</v>
      </c>
      <c r="AA24" s="12"/>
      <c r="AB24" s="3">
        <f t="shared" ref="AB24:AB25" si="18">T24-L24</f>
        <v>0</v>
      </c>
      <c r="AC24" s="3">
        <f t="shared" ref="AC24:AC25" si="19">U24-M24</f>
        <v>0</v>
      </c>
      <c r="AD24" s="3">
        <f t="shared" ref="AD24:AD25" si="20">V24-N24</f>
        <v>0</v>
      </c>
      <c r="AE24" s="3">
        <f t="shared" ref="AE24:AE25" si="21">W24-O24</f>
        <v>0</v>
      </c>
      <c r="AF24" s="3">
        <f t="shared" ref="AF24:AF25" si="22">X24-P24</f>
        <v>0</v>
      </c>
      <c r="AH24" s="4">
        <f t="shared" si="16"/>
        <v>0</v>
      </c>
      <c r="AI24" s="12"/>
    </row>
    <row r="25" spans="1:35" x14ac:dyDescent="0.35">
      <c r="A25" s="1" t="s">
        <v>96</v>
      </c>
      <c r="B25" s="6"/>
      <c r="C25" s="8" t="s">
        <v>241</v>
      </c>
      <c r="D25" s="19">
        <v>6035</v>
      </c>
      <c r="E25" s="3" t="e">
        <f>SUMIF(#REF!,$D:$D,#REF!)+SUMIF(#REF!,$D:$D,#REF!)+SUMIF(#REF!,$D:$D,#REF!)+SUMIF(#REF!,$D:$D,#REF!)+SUMIF(#REF!,$D:$D,#REF!)</f>
        <v>#REF!</v>
      </c>
      <c r="F25" s="3" t="e">
        <f>SUMIF(#REF!,$D:$D,#REF!)+SUMIF(#REF!,$D:$D,#REF!)+SUMIF(#REF!,$D:$D,#REF!)+SUMIF(#REF!,$D:$D,#REF!)+SUMIF(#REF!,$D:$D,#REF!)</f>
        <v>#REF!</v>
      </c>
      <c r="G25" s="3" t="e">
        <f>SUMIF(#REF!,$D:$D,#REF!)+SUMIF(#REF!,$D:$D,#REF!)+SUMIF(#REF!,$D:$D,#REF!)+SUMIF(#REF!,$D:$D,#REF!)+SUMIF(#REF!,$D:$D,#REF!)</f>
        <v>#REF!</v>
      </c>
      <c r="H25" s="3" t="e">
        <f>SUMIF(#REF!,$D:$D,#REF!)+SUMIF(#REF!,$D:$D,#REF!)+SUMIF(#REF!,$D:$D,#REF!)+SUMIF(#REF!,$D:$D,#REF!)+SUMIF(#REF!,$D:$D,#REF!)</f>
        <v>#REF!</v>
      </c>
      <c r="I25" s="3"/>
      <c r="J25" s="4" t="e">
        <f t="shared" si="9"/>
        <v>#REF!</v>
      </c>
      <c r="K25" s="12"/>
      <c r="L25" s="3">
        <f t="shared" si="17"/>
        <v>0</v>
      </c>
      <c r="M25" s="3">
        <f t="shared" si="17"/>
        <v>0</v>
      </c>
      <c r="N25" s="3">
        <f t="shared" si="17"/>
        <v>0</v>
      </c>
      <c r="O25" s="3">
        <f t="shared" si="17"/>
        <v>0</v>
      </c>
      <c r="P25" s="3">
        <f t="shared" si="17"/>
        <v>0</v>
      </c>
      <c r="Q25" s="3"/>
      <c r="R25" s="4">
        <f t="shared" si="3"/>
        <v>0</v>
      </c>
      <c r="S25" s="12"/>
      <c r="T25" s="3">
        <v>0</v>
      </c>
      <c r="U25" s="3">
        <v>0</v>
      </c>
      <c r="V25" s="3">
        <v>0</v>
      </c>
      <c r="W25" s="3">
        <v>0</v>
      </c>
      <c r="X25" s="3">
        <v>0</v>
      </c>
      <c r="Y25" s="3"/>
      <c r="Z25" s="4">
        <f t="shared" si="4"/>
        <v>0</v>
      </c>
      <c r="AA25" s="12"/>
      <c r="AB25" s="3">
        <f t="shared" si="18"/>
        <v>0</v>
      </c>
      <c r="AC25" s="3">
        <f t="shared" si="19"/>
        <v>0</v>
      </c>
      <c r="AD25" s="3">
        <f t="shared" si="20"/>
        <v>0</v>
      </c>
      <c r="AE25" s="3">
        <f t="shared" si="21"/>
        <v>0</v>
      </c>
      <c r="AF25" s="3">
        <f t="shared" si="22"/>
        <v>0</v>
      </c>
      <c r="AH25" s="4">
        <f t="shared" si="16"/>
        <v>0</v>
      </c>
      <c r="AI25" s="12"/>
    </row>
    <row r="26" spans="1:35" ht="15" thickBot="1" x14ac:dyDescent="0.4">
      <c r="B26" s="6"/>
      <c r="C26" s="24" t="str">
        <f>"Total"&amp;" " &amp; B24</f>
        <v>Total Patient Expense:</v>
      </c>
      <c r="D26" s="25"/>
      <c r="E26" s="26" t="e">
        <f>SUM(E24:E25)</f>
        <v>#REF!</v>
      </c>
      <c r="F26" s="26" t="e">
        <f>SUM(F24:F25)</f>
        <v>#REF!</v>
      </c>
      <c r="G26" s="26" t="e">
        <f>SUM(G24:G25)</f>
        <v>#REF!</v>
      </c>
      <c r="H26" s="26" t="e">
        <f>SUM(H24:H25)</f>
        <v>#REF!</v>
      </c>
      <c r="I26" s="26">
        <f>SUM(I24:I25)</f>
        <v>0</v>
      </c>
      <c r="J26" s="26" t="e">
        <f t="shared" si="9"/>
        <v>#REF!</v>
      </c>
      <c r="K26" s="12"/>
      <c r="L26" s="26">
        <f>SUM(L24:L25)</f>
        <v>0</v>
      </c>
      <c r="M26" s="26">
        <f>SUM(M24:M25)</f>
        <v>0</v>
      </c>
      <c r="N26" s="26">
        <f>SUM(N24:N25)</f>
        <v>0</v>
      </c>
      <c r="O26" s="26">
        <f>SUM(O24:O25)</f>
        <v>0</v>
      </c>
      <c r="P26" s="26">
        <f>SUM(P24:P25)</f>
        <v>0</v>
      </c>
      <c r="Q26" s="26"/>
      <c r="R26" s="26">
        <f t="shared" si="3"/>
        <v>0</v>
      </c>
      <c r="S26" s="12"/>
      <c r="T26" s="26">
        <f>SUM(T24:T25)</f>
        <v>0</v>
      </c>
      <c r="U26" s="26">
        <f>SUM(U24:U25)</f>
        <v>0</v>
      </c>
      <c r="V26" s="26">
        <f>SUM(V24:V25)</f>
        <v>0</v>
      </c>
      <c r="W26" s="26">
        <f>SUM(W24:W25)</f>
        <v>0</v>
      </c>
      <c r="X26" s="26">
        <f>SUM(X24:X25)</f>
        <v>0</v>
      </c>
      <c r="Y26" s="26"/>
      <c r="Z26" s="26">
        <f t="shared" si="4"/>
        <v>0</v>
      </c>
      <c r="AA26" s="12"/>
      <c r="AB26" s="26">
        <f>SUM(AB24:AB25)</f>
        <v>0</v>
      </c>
      <c r="AC26" s="26">
        <f>SUM(AC24:AC25)</f>
        <v>0</v>
      </c>
      <c r="AD26" s="26">
        <f>SUM(AD24:AD25)</f>
        <v>0</v>
      </c>
      <c r="AE26" s="26">
        <f>SUM(AE24:AE25)</f>
        <v>0</v>
      </c>
      <c r="AF26" s="26">
        <f>SUM(AF24:AF25)</f>
        <v>0</v>
      </c>
      <c r="AH26" s="26">
        <f t="shared" si="16"/>
        <v>0</v>
      </c>
      <c r="AI26" s="12"/>
    </row>
    <row r="27" spans="1:35" ht="15" thickTop="1" x14ac:dyDescent="0.35">
      <c r="A27" s="1" t="s">
        <v>96</v>
      </c>
      <c r="B27" s="10" t="s">
        <v>110</v>
      </c>
      <c r="C27" s="8" t="s">
        <v>111</v>
      </c>
      <c r="D27" s="19">
        <v>7260</v>
      </c>
      <c r="E27" s="3" t="e">
        <f>SUMIF(#REF!,$D:$D,#REF!)+SUMIF(#REF!,$D:$D,#REF!)+SUMIF(#REF!,$D:$D,#REF!)+SUMIF(#REF!,$D:$D,#REF!)+SUMIF(#REF!,$D:$D,#REF!)</f>
        <v>#REF!</v>
      </c>
      <c r="F27" s="3" t="e">
        <f>SUMIF(#REF!,$D:$D,#REF!)+SUMIF(#REF!,$D:$D,#REF!)+SUMIF(#REF!,$D:$D,#REF!)+SUMIF(#REF!,$D:$D,#REF!)+SUMIF(#REF!,$D:$D,#REF!)</f>
        <v>#REF!</v>
      </c>
      <c r="G27" s="3" t="e">
        <f>SUMIF(#REF!,$D:$D,#REF!)+SUMIF(#REF!,$D:$D,#REF!)+SUMIF(#REF!,$D:$D,#REF!)+SUMIF(#REF!,$D:$D,#REF!)+SUMIF(#REF!,$D:$D,#REF!)</f>
        <v>#REF!</v>
      </c>
      <c r="H27" s="3" t="e">
        <f>SUMIF(#REF!,$D:$D,#REF!)+SUMIF(#REF!,$D:$D,#REF!)+SUMIF(#REF!,$D:$D,#REF!)+SUMIF(#REF!,$D:$D,#REF!)+SUMIF(#REF!,$D:$D,#REF!)</f>
        <v>#REF!</v>
      </c>
      <c r="I27" s="3"/>
      <c r="J27" s="4" t="e">
        <f t="shared" si="9"/>
        <v>#REF!</v>
      </c>
      <c r="K27" s="12"/>
      <c r="L27" s="3">
        <f t="shared" ref="L27:P30" si="23">IF(ISERROR((L$7/$R$7)*$J27),0,(L$7/$R$7)*$J27)</f>
        <v>0</v>
      </c>
      <c r="M27" s="3">
        <f t="shared" si="23"/>
        <v>0</v>
      </c>
      <c r="N27" s="3">
        <f t="shared" si="23"/>
        <v>0</v>
      </c>
      <c r="O27" s="3">
        <f t="shared" si="23"/>
        <v>0</v>
      </c>
      <c r="P27" s="3">
        <f t="shared" si="23"/>
        <v>0</v>
      </c>
      <c r="Q27" s="3"/>
      <c r="R27" s="4">
        <f t="shared" si="3"/>
        <v>0</v>
      </c>
      <c r="S27" s="12"/>
      <c r="T27" s="3">
        <v>0</v>
      </c>
      <c r="U27" s="3">
        <v>0</v>
      </c>
      <c r="V27" s="3">
        <v>0</v>
      </c>
      <c r="W27" s="3">
        <v>0</v>
      </c>
      <c r="X27" s="3">
        <v>0</v>
      </c>
      <c r="Y27" s="3"/>
      <c r="Z27" s="4">
        <f t="shared" si="4"/>
        <v>0</v>
      </c>
      <c r="AA27" s="12"/>
      <c r="AB27" s="3">
        <f t="shared" ref="AB27:AB30" si="24">T27-L27</f>
        <v>0</v>
      </c>
      <c r="AC27" s="3">
        <f t="shared" ref="AC27:AC30" si="25">U27-M27</f>
        <v>0</v>
      </c>
      <c r="AD27" s="3">
        <f t="shared" ref="AD27:AD30" si="26">V27-N27</f>
        <v>0</v>
      </c>
      <c r="AE27" s="3">
        <f t="shared" ref="AE27:AE30" si="27">W27-O27</f>
        <v>0</v>
      </c>
      <c r="AF27" s="3">
        <f t="shared" ref="AF27:AF30" si="28">X27-P27</f>
        <v>0</v>
      </c>
      <c r="AH27" s="4">
        <f t="shared" si="16"/>
        <v>0</v>
      </c>
      <c r="AI27" s="12"/>
    </row>
    <row r="28" spans="1:35" x14ac:dyDescent="0.35">
      <c r="A28" s="1" t="s">
        <v>96</v>
      </c>
      <c r="B28" s="7"/>
      <c r="C28" s="8" t="s">
        <v>112</v>
      </c>
      <c r="D28" s="19">
        <v>7060</v>
      </c>
      <c r="E28" s="3" t="e">
        <f>SUMIF(#REF!,$D:$D,#REF!)+SUMIF(#REF!,$D:$D,#REF!)+SUMIF(#REF!,$D:$D,#REF!)+SUMIF(#REF!,$D:$D,#REF!)+SUMIF(#REF!,$D:$D,#REF!)</f>
        <v>#REF!</v>
      </c>
      <c r="F28" s="3" t="e">
        <f>SUMIF(#REF!,$D:$D,#REF!)+SUMIF(#REF!,$D:$D,#REF!)+SUMIF(#REF!,$D:$D,#REF!)+SUMIF(#REF!,$D:$D,#REF!)+SUMIF(#REF!,$D:$D,#REF!)</f>
        <v>#REF!</v>
      </c>
      <c r="G28" s="3" t="e">
        <f>SUMIF(#REF!,$D:$D,#REF!)+SUMIF(#REF!,$D:$D,#REF!)+SUMIF(#REF!,$D:$D,#REF!)+SUMIF(#REF!,$D:$D,#REF!)+SUMIF(#REF!,$D:$D,#REF!)</f>
        <v>#REF!</v>
      </c>
      <c r="H28" s="3" t="e">
        <f>SUMIF(#REF!,$D:$D,#REF!)+SUMIF(#REF!,$D:$D,#REF!)+SUMIF(#REF!,$D:$D,#REF!)+SUMIF(#REF!,$D:$D,#REF!)+SUMIF(#REF!,$D:$D,#REF!)</f>
        <v>#REF!</v>
      </c>
      <c r="I28" s="3"/>
      <c r="J28" s="4" t="e">
        <f t="shared" si="9"/>
        <v>#REF!</v>
      </c>
      <c r="K28" s="12"/>
      <c r="L28" s="3">
        <f t="shared" si="23"/>
        <v>0</v>
      </c>
      <c r="M28" s="3">
        <f t="shared" si="23"/>
        <v>0</v>
      </c>
      <c r="N28" s="3">
        <f t="shared" si="23"/>
        <v>0</v>
      </c>
      <c r="O28" s="3">
        <f t="shared" si="23"/>
        <v>0</v>
      </c>
      <c r="P28" s="3">
        <f t="shared" si="23"/>
        <v>0</v>
      </c>
      <c r="Q28" s="3"/>
      <c r="R28" s="4">
        <f t="shared" si="3"/>
        <v>0</v>
      </c>
      <c r="S28" s="12"/>
      <c r="T28" s="3">
        <v>0</v>
      </c>
      <c r="U28" s="3">
        <v>0</v>
      </c>
      <c r="V28" s="3">
        <v>0</v>
      </c>
      <c r="W28" s="3">
        <v>0</v>
      </c>
      <c r="X28" s="3">
        <v>0</v>
      </c>
      <c r="Y28" s="3"/>
      <c r="Z28" s="4">
        <f t="shared" si="4"/>
        <v>0</v>
      </c>
      <c r="AA28" s="12"/>
      <c r="AB28" s="3">
        <f t="shared" si="24"/>
        <v>0</v>
      </c>
      <c r="AC28" s="3">
        <f t="shared" si="25"/>
        <v>0</v>
      </c>
      <c r="AD28" s="3">
        <f t="shared" si="26"/>
        <v>0</v>
      </c>
      <c r="AE28" s="3">
        <f t="shared" si="27"/>
        <v>0</v>
      </c>
      <c r="AF28" s="3">
        <f t="shared" si="28"/>
        <v>0</v>
      </c>
      <c r="AH28" s="4">
        <f t="shared" si="16"/>
        <v>0</v>
      </c>
      <c r="AI28" s="12"/>
    </row>
    <row r="29" spans="1:35" x14ac:dyDescent="0.35">
      <c r="A29" s="1" t="s">
        <v>96</v>
      </c>
      <c r="B29" s="7"/>
      <c r="C29" s="8" t="s">
        <v>113</v>
      </c>
      <c r="D29" s="19">
        <v>7065</v>
      </c>
      <c r="E29" s="3" t="e">
        <f>SUMIF(#REF!,$D:$D,#REF!)+SUMIF(#REF!,$D:$D,#REF!)+SUMIF(#REF!,$D:$D,#REF!)+SUMIF(#REF!,$D:$D,#REF!)+SUMIF(#REF!,$D:$D,#REF!)</f>
        <v>#REF!</v>
      </c>
      <c r="F29" s="3" t="e">
        <f>SUMIF(#REF!,$D:$D,#REF!)+SUMIF(#REF!,$D:$D,#REF!)+SUMIF(#REF!,$D:$D,#REF!)+SUMIF(#REF!,$D:$D,#REF!)+SUMIF(#REF!,$D:$D,#REF!)</f>
        <v>#REF!</v>
      </c>
      <c r="G29" s="3" t="e">
        <f>SUMIF(#REF!,$D:$D,#REF!)+SUMIF(#REF!,$D:$D,#REF!)+SUMIF(#REF!,$D:$D,#REF!)+SUMIF(#REF!,$D:$D,#REF!)+SUMIF(#REF!,$D:$D,#REF!)</f>
        <v>#REF!</v>
      </c>
      <c r="H29" s="3" t="e">
        <f>SUMIF(#REF!,$D:$D,#REF!)+SUMIF(#REF!,$D:$D,#REF!)+SUMIF(#REF!,$D:$D,#REF!)+SUMIF(#REF!,$D:$D,#REF!)+SUMIF(#REF!,$D:$D,#REF!)</f>
        <v>#REF!</v>
      </c>
      <c r="I29" s="3"/>
      <c r="J29" s="4" t="e">
        <f t="shared" si="9"/>
        <v>#REF!</v>
      </c>
      <c r="K29" s="12"/>
      <c r="L29" s="3">
        <f t="shared" si="23"/>
        <v>0</v>
      </c>
      <c r="M29" s="3">
        <f t="shared" si="23"/>
        <v>0</v>
      </c>
      <c r="N29" s="3">
        <f t="shared" si="23"/>
        <v>0</v>
      </c>
      <c r="O29" s="3">
        <f t="shared" si="23"/>
        <v>0</v>
      </c>
      <c r="P29" s="3">
        <f t="shared" si="23"/>
        <v>0</v>
      </c>
      <c r="Q29" s="3"/>
      <c r="R29" s="4">
        <f t="shared" si="3"/>
        <v>0</v>
      </c>
      <c r="S29" s="12"/>
      <c r="T29" s="3">
        <v>0</v>
      </c>
      <c r="U29" s="3">
        <v>0</v>
      </c>
      <c r="V29" s="3">
        <v>0</v>
      </c>
      <c r="W29" s="3">
        <v>0</v>
      </c>
      <c r="X29" s="3">
        <v>0</v>
      </c>
      <c r="Y29" s="3"/>
      <c r="Z29" s="4">
        <f t="shared" si="4"/>
        <v>0</v>
      </c>
      <c r="AA29" s="12"/>
      <c r="AB29" s="3">
        <f t="shared" si="24"/>
        <v>0</v>
      </c>
      <c r="AC29" s="3">
        <f t="shared" si="25"/>
        <v>0</v>
      </c>
      <c r="AD29" s="3">
        <f t="shared" si="26"/>
        <v>0</v>
      </c>
      <c r="AE29" s="3">
        <f t="shared" si="27"/>
        <v>0</v>
      </c>
      <c r="AF29" s="3">
        <f t="shared" si="28"/>
        <v>0</v>
      </c>
      <c r="AH29" s="4">
        <f t="shared" si="16"/>
        <v>0</v>
      </c>
      <c r="AI29" s="12"/>
    </row>
    <row r="30" spans="1:35" x14ac:dyDescent="0.35">
      <c r="A30" s="1" t="s">
        <v>96</v>
      </c>
      <c r="B30" s="7"/>
      <c r="C30" s="8" t="s">
        <v>242</v>
      </c>
      <c r="D30" s="19">
        <v>7066</v>
      </c>
      <c r="E30" s="3" t="e">
        <f>SUMIF(#REF!,$D:$D,#REF!)+SUMIF(#REF!,$D:$D,#REF!)+SUMIF(#REF!,$D:$D,#REF!)+SUMIF(#REF!,$D:$D,#REF!)+SUMIF(#REF!,$D:$D,#REF!)</f>
        <v>#REF!</v>
      </c>
      <c r="F30" s="3" t="e">
        <f>SUMIF(#REF!,$D:$D,#REF!)+SUMIF(#REF!,$D:$D,#REF!)+SUMIF(#REF!,$D:$D,#REF!)+SUMIF(#REF!,$D:$D,#REF!)+SUMIF(#REF!,$D:$D,#REF!)</f>
        <v>#REF!</v>
      </c>
      <c r="G30" s="3" t="e">
        <f>SUMIF(#REF!,$D:$D,#REF!)+SUMIF(#REF!,$D:$D,#REF!)+SUMIF(#REF!,$D:$D,#REF!)+SUMIF(#REF!,$D:$D,#REF!)+SUMIF(#REF!,$D:$D,#REF!)</f>
        <v>#REF!</v>
      </c>
      <c r="H30" s="3" t="e">
        <f>SUMIF(#REF!,$D:$D,#REF!)+SUMIF(#REF!,$D:$D,#REF!)+SUMIF(#REF!,$D:$D,#REF!)+SUMIF(#REF!,$D:$D,#REF!)+SUMIF(#REF!,$D:$D,#REF!)</f>
        <v>#REF!</v>
      </c>
      <c r="I30" s="3"/>
      <c r="J30" s="4" t="e">
        <f t="shared" si="9"/>
        <v>#REF!</v>
      </c>
      <c r="K30" s="12"/>
      <c r="L30" s="3">
        <f t="shared" si="23"/>
        <v>0</v>
      </c>
      <c r="M30" s="3">
        <f t="shared" si="23"/>
        <v>0</v>
      </c>
      <c r="N30" s="3">
        <f t="shared" si="23"/>
        <v>0</v>
      </c>
      <c r="O30" s="3">
        <f t="shared" si="23"/>
        <v>0</v>
      </c>
      <c r="P30" s="3">
        <f t="shared" si="23"/>
        <v>0</v>
      </c>
      <c r="Q30" s="3"/>
      <c r="R30" s="4">
        <f t="shared" si="3"/>
        <v>0</v>
      </c>
      <c r="S30" s="12"/>
      <c r="T30" s="3">
        <v>0</v>
      </c>
      <c r="U30" s="3">
        <v>0</v>
      </c>
      <c r="V30" s="3">
        <v>0</v>
      </c>
      <c r="W30" s="3">
        <v>0</v>
      </c>
      <c r="X30" s="3">
        <v>0</v>
      </c>
      <c r="Y30" s="3"/>
      <c r="Z30" s="4">
        <f t="shared" si="4"/>
        <v>0</v>
      </c>
      <c r="AA30" s="12"/>
      <c r="AB30" s="3">
        <f t="shared" si="24"/>
        <v>0</v>
      </c>
      <c r="AC30" s="3">
        <f t="shared" si="25"/>
        <v>0</v>
      </c>
      <c r="AD30" s="3">
        <f t="shared" si="26"/>
        <v>0</v>
      </c>
      <c r="AE30" s="3">
        <f t="shared" si="27"/>
        <v>0</v>
      </c>
      <c r="AF30" s="3">
        <f t="shared" si="28"/>
        <v>0</v>
      </c>
      <c r="AH30" s="4">
        <f t="shared" si="16"/>
        <v>0</v>
      </c>
      <c r="AI30" s="12"/>
    </row>
    <row r="31" spans="1:35" ht="15" thickBot="1" x14ac:dyDescent="0.4">
      <c r="B31" s="7"/>
      <c r="C31" s="24" t="str">
        <f>"Total"&amp;" " &amp; B27</f>
        <v>Total Staff Development:</v>
      </c>
      <c r="D31" s="25"/>
      <c r="E31" s="26" t="e">
        <f>SUM(E27:E30)</f>
        <v>#REF!</v>
      </c>
      <c r="F31" s="26" t="e">
        <f>SUM(F27:F30)</f>
        <v>#REF!</v>
      </c>
      <c r="G31" s="26" t="e">
        <f>SUM(G27:G30)</f>
        <v>#REF!</v>
      </c>
      <c r="H31" s="26" t="e">
        <f>SUM(H27:H30)</f>
        <v>#REF!</v>
      </c>
      <c r="I31" s="27"/>
      <c r="J31" s="26" t="e">
        <f>SUM(E31:H31)</f>
        <v>#REF!</v>
      </c>
      <c r="K31" s="12"/>
      <c r="L31" s="26">
        <f>SUM(L27:L30)</f>
        <v>0</v>
      </c>
      <c r="M31" s="26">
        <f>SUM(M27:M30)</f>
        <v>0</v>
      </c>
      <c r="N31" s="26">
        <f>SUM(N27:N30)</f>
        <v>0</v>
      </c>
      <c r="O31" s="26">
        <f>SUM(O27:O30)</f>
        <v>0</v>
      </c>
      <c r="P31" s="26">
        <f>SUM(P27:P30)</f>
        <v>0</v>
      </c>
      <c r="Q31" s="26"/>
      <c r="R31" s="26">
        <f t="shared" si="3"/>
        <v>0</v>
      </c>
      <c r="S31" s="12"/>
      <c r="T31" s="26">
        <f>SUM(T27:T30)</f>
        <v>0</v>
      </c>
      <c r="U31" s="26">
        <f>SUM(U27:U30)</f>
        <v>0</v>
      </c>
      <c r="V31" s="26">
        <f>SUM(V27:V30)</f>
        <v>0</v>
      </c>
      <c r="W31" s="26">
        <f>SUM(W27:W30)</f>
        <v>0</v>
      </c>
      <c r="X31" s="26">
        <f>SUM(X27:X30)</f>
        <v>0</v>
      </c>
      <c r="Y31" s="26"/>
      <c r="Z31" s="26">
        <f t="shared" si="4"/>
        <v>0</v>
      </c>
      <c r="AA31" s="12"/>
      <c r="AB31" s="26">
        <f>SUM(AB27:AB30)</f>
        <v>0</v>
      </c>
      <c r="AC31" s="26">
        <f>SUM(AC27:AC30)</f>
        <v>0</v>
      </c>
      <c r="AD31" s="26">
        <f>SUM(AD27:AD30)</f>
        <v>0</v>
      </c>
      <c r="AE31" s="26">
        <f>SUM(AE27:AE30)</f>
        <v>0</v>
      </c>
      <c r="AF31" s="26">
        <f>SUM(AF27:AF30)</f>
        <v>0</v>
      </c>
      <c r="AH31" s="26">
        <f t="shared" si="16"/>
        <v>0</v>
      </c>
      <c r="AI31" s="12"/>
    </row>
    <row r="32" spans="1:35" ht="15" thickTop="1" x14ac:dyDescent="0.35">
      <c r="A32" s="1" t="s">
        <v>96</v>
      </c>
      <c r="B32" s="10" t="s">
        <v>243</v>
      </c>
      <c r="C32" s="8" t="s">
        <v>115</v>
      </c>
      <c r="D32" s="20">
        <v>6400</v>
      </c>
      <c r="E32" s="3" t="e">
        <f>SUMIF(#REF!,$D:$D,#REF!)+SUMIF(#REF!,$D:$D,#REF!)+SUMIF(#REF!,$D:$D,#REF!)+SUMIF(#REF!,$D:$D,#REF!)+SUMIF(#REF!,$D:$D,#REF!)</f>
        <v>#REF!</v>
      </c>
      <c r="F32" s="3" t="e">
        <f>SUMIF(#REF!,$D:$D,#REF!)+SUMIF(#REF!,$D:$D,#REF!)+SUMIF(#REF!,$D:$D,#REF!)+SUMIF(#REF!,$D:$D,#REF!)+SUMIF(#REF!,$D:$D,#REF!)</f>
        <v>#REF!</v>
      </c>
      <c r="G32" s="3" t="e">
        <f>SUMIF(#REF!,$D:$D,#REF!)+SUMIF(#REF!,$D:$D,#REF!)+SUMIF(#REF!,$D:$D,#REF!)+SUMIF(#REF!,$D:$D,#REF!)+SUMIF(#REF!,$D:$D,#REF!)</f>
        <v>#REF!</v>
      </c>
      <c r="H32" s="3" t="e">
        <f>SUMIF(#REF!,$D:$D,#REF!)+SUMIF(#REF!,$D:$D,#REF!)+SUMIF(#REF!,$D:$D,#REF!)+SUMIF(#REF!,$D:$D,#REF!)+SUMIF(#REF!,$D:$D,#REF!)</f>
        <v>#REF!</v>
      </c>
      <c r="I32" s="3"/>
      <c r="J32" s="4" t="e">
        <f t="shared" si="9"/>
        <v>#REF!</v>
      </c>
      <c r="K32" s="12"/>
      <c r="L32" s="3">
        <f t="shared" ref="L32:P38" si="29">IF(ISERROR((L$7/$R$7)*$J32),0,(L$7/$R$7)*$J32)</f>
        <v>0</v>
      </c>
      <c r="M32" s="3">
        <f t="shared" si="29"/>
        <v>0</v>
      </c>
      <c r="N32" s="3">
        <f t="shared" si="29"/>
        <v>0</v>
      </c>
      <c r="O32" s="3">
        <f t="shared" si="29"/>
        <v>0</v>
      </c>
      <c r="P32" s="3">
        <f t="shared" si="29"/>
        <v>0</v>
      </c>
      <c r="Q32" s="3"/>
      <c r="R32" s="4">
        <f t="shared" si="3"/>
        <v>0</v>
      </c>
      <c r="S32" s="12"/>
      <c r="T32" s="3">
        <v>0</v>
      </c>
      <c r="U32" s="3">
        <v>0</v>
      </c>
      <c r="V32" s="3">
        <v>0</v>
      </c>
      <c r="W32" s="3">
        <v>0</v>
      </c>
      <c r="X32" s="3">
        <v>0</v>
      </c>
      <c r="Y32" s="3"/>
      <c r="Z32" s="4">
        <f t="shared" si="4"/>
        <v>0</v>
      </c>
      <c r="AA32" s="12"/>
      <c r="AB32" s="3">
        <f t="shared" ref="AB32:AB38" si="30">T32-L32</f>
        <v>0</v>
      </c>
      <c r="AC32" s="3">
        <f t="shared" ref="AC32:AC38" si="31">U32-M32</f>
        <v>0</v>
      </c>
      <c r="AD32" s="3">
        <f t="shared" ref="AD32:AD38" si="32">V32-N32</f>
        <v>0</v>
      </c>
      <c r="AE32" s="3">
        <f t="shared" ref="AE32:AE38" si="33">W32-O32</f>
        <v>0</v>
      </c>
      <c r="AF32" s="3">
        <f t="shared" ref="AF32:AF38" si="34">X32-P32</f>
        <v>0</v>
      </c>
      <c r="AH32" s="4">
        <f t="shared" si="16"/>
        <v>0</v>
      </c>
      <c r="AI32" s="12"/>
    </row>
    <row r="33" spans="1:35" x14ac:dyDescent="0.35">
      <c r="A33" s="1" t="s">
        <v>96</v>
      </c>
      <c r="B33" s="6"/>
      <c r="C33" s="8" t="s">
        <v>244</v>
      </c>
      <c r="D33" s="20">
        <v>6410</v>
      </c>
      <c r="E33" s="3" t="e">
        <f>SUMIF(#REF!,$D:$D,#REF!)+SUMIF(#REF!,$D:$D,#REF!)+SUMIF(#REF!,$D:$D,#REF!)+SUMIF(#REF!,$D:$D,#REF!)+SUMIF(#REF!,$D:$D,#REF!)</f>
        <v>#REF!</v>
      </c>
      <c r="F33" s="3" t="e">
        <f>SUMIF(#REF!,$D:$D,#REF!)+SUMIF(#REF!,$D:$D,#REF!)+SUMIF(#REF!,$D:$D,#REF!)+SUMIF(#REF!,$D:$D,#REF!)+SUMIF(#REF!,$D:$D,#REF!)</f>
        <v>#REF!</v>
      </c>
      <c r="G33" s="3" t="e">
        <f>SUMIF(#REF!,$D:$D,#REF!)+SUMIF(#REF!,$D:$D,#REF!)+SUMIF(#REF!,$D:$D,#REF!)+SUMIF(#REF!,$D:$D,#REF!)+SUMIF(#REF!,$D:$D,#REF!)</f>
        <v>#REF!</v>
      </c>
      <c r="H33" s="3" t="e">
        <f>SUMIF(#REF!,$D:$D,#REF!)+SUMIF(#REF!,$D:$D,#REF!)+SUMIF(#REF!,$D:$D,#REF!)+SUMIF(#REF!,$D:$D,#REF!)+SUMIF(#REF!,$D:$D,#REF!)</f>
        <v>#REF!</v>
      </c>
      <c r="I33" s="3"/>
      <c r="J33" s="4" t="e">
        <f t="shared" si="9"/>
        <v>#REF!</v>
      </c>
      <c r="K33" s="12"/>
      <c r="L33" s="3">
        <f t="shared" si="29"/>
        <v>0</v>
      </c>
      <c r="M33" s="3">
        <f t="shared" si="29"/>
        <v>0</v>
      </c>
      <c r="N33" s="3">
        <f t="shared" si="29"/>
        <v>0</v>
      </c>
      <c r="O33" s="3">
        <f t="shared" si="29"/>
        <v>0</v>
      </c>
      <c r="P33" s="3">
        <f t="shared" si="29"/>
        <v>0</v>
      </c>
      <c r="Q33" s="3"/>
      <c r="R33" s="4">
        <f t="shared" si="3"/>
        <v>0</v>
      </c>
      <c r="S33" s="12"/>
      <c r="T33" s="3">
        <v>0</v>
      </c>
      <c r="U33" s="3">
        <v>0</v>
      </c>
      <c r="V33" s="3">
        <v>0</v>
      </c>
      <c r="W33" s="3">
        <v>0</v>
      </c>
      <c r="X33" s="3">
        <v>0</v>
      </c>
      <c r="Y33" s="3"/>
      <c r="Z33" s="4">
        <f t="shared" si="4"/>
        <v>0</v>
      </c>
      <c r="AA33" s="12"/>
      <c r="AB33" s="3">
        <f t="shared" si="30"/>
        <v>0</v>
      </c>
      <c r="AC33" s="3">
        <f t="shared" si="31"/>
        <v>0</v>
      </c>
      <c r="AD33" s="3">
        <f t="shared" si="32"/>
        <v>0</v>
      </c>
      <c r="AE33" s="3">
        <f t="shared" si="33"/>
        <v>0</v>
      </c>
      <c r="AF33" s="3">
        <f t="shared" si="34"/>
        <v>0</v>
      </c>
      <c r="AH33" s="4">
        <f t="shared" si="16"/>
        <v>0</v>
      </c>
      <c r="AI33" s="12"/>
    </row>
    <row r="34" spans="1:35" x14ac:dyDescent="0.35">
      <c r="A34" s="1" t="s">
        <v>96</v>
      </c>
      <c r="B34" s="6"/>
      <c r="C34" s="8" t="s">
        <v>245</v>
      </c>
      <c r="D34" s="17">
        <v>6415</v>
      </c>
      <c r="E34" s="3" t="e">
        <f>SUMIF(#REF!,$D:$D,#REF!)+SUMIF(#REF!,$D:$D,#REF!)+SUMIF(#REF!,$D:$D,#REF!)+SUMIF(#REF!,$D:$D,#REF!)+SUMIF(#REF!,$D:$D,#REF!)</f>
        <v>#REF!</v>
      </c>
      <c r="F34" s="3" t="e">
        <f>SUMIF(#REF!,$D:$D,#REF!)+SUMIF(#REF!,$D:$D,#REF!)+SUMIF(#REF!,$D:$D,#REF!)+SUMIF(#REF!,$D:$D,#REF!)+SUMIF(#REF!,$D:$D,#REF!)</f>
        <v>#REF!</v>
      </c>
      <c r="G34" s="3" t="e">
        <f>SUMIF(#REF!,$D:$D,#REF!)+SUMIF(#REF!,$D:$D,#REF!)+SUMIF(#REF!,$D:$D,#REF!)+SUMIF(#REF!,$D:$D,#REF!)+SUMIF(#REF!,$D:$D,#REF!)</f>
        <v>#REF!</v>
      </c>
      <c r="H34" s="3" t="e">
        <f>SUMIF(#REF!,$D:$D,#REF!)+SUMIF(#REF!,$D:$D,#REF!)+SUMIF(#REF!,$D:$D,#REF!)+SUMIF(#REF!,$D:$D,#REF!)+SUMIF(#REF!,$D:$D,#REF!)</f>
        <v>#REF!</v>
      </c>
      <c r="I34" s="3"/>
      <c r="J34" s="4" t="e">
        <f t="shared" si="9"/>
        <v>#REF!</v>
      </c>
      <c r="K34" s="12"/>
      <c r="L34" s="3">
        <f t="shared" si="29"/>
        <v>0</v>
      </c>
      <c r="M34" s="3">
        <f t="shared" si="29"/>
        <v>0</v>
      </c>
      <c r="N34" s="3">
        <f t="shared" si="29"/>
        <v>0</v>
      </c>
      <c r="O34" s="3">
        <f t="shared" si="29"/>
        <v>0</v>
      </c>
      <c r="P34" s="3">
        <f t="shared" si="29"/>
        <v>0</v>
      </c>
      <c r="Q34" s="3"/>
      <c r="R34" s="4">
        <f t="shared" si="3"/>
        <v>0</v>
      </c>
      <c r="S34" s="12"/>
      <c r="T34" s="3">
        <v>0</v>
      </c>
      <c r="U34" s="3">
        <v>0</v>
      </c>
      <c r="V34" s="3">
        <v>0</v>
      </c>
      <c r="W34" s="3">
        <v>0</v>
      </c>
      <c r="X34" s="3">
        <v>0</v>
      </c>
      <c r="Y34" s="3"/>
      <c r="Z34" s="4">
        <f t="shared" si="4"/>
        <v>0</v>
      </c>
      <c r="AA34" s="12"/>
      <c r="AB34" s="3">
        <f t="shared" si="30"/>
        <v>0</v>
      </c>
      <c r="AC34" s="3">
        <f t="shared" si="31"/>
        <v>0</v>
      </c>
      <c r="AD34" s="3">
        <f t="shared" si="32"/>
        <v>0</v>
      </c>
      <c r="AE34" s="3">
        <f t="shared" si="33"/>
        <v>0</v>
      </c>
      <c r="AF34" s="3">
        <f t="shared" si="34"/>
        <v>0</v>
      </c>
      <c r="AH34" s="4">
        <f t="shared" si="16"/>
        <v>0</v>
      </c>
      <c r="AI34" s="12"/>
    </row>
    <row r="35" spans="1:35" x14ac:dyDescent="0.35">
      <c r="A35" s="1" t="s">
        <v>96</v>
      </c>
      <c r="B35" s="6"/>
      <c r="C35" s="8" t="s">
        <v>118</v>
      </c>
      <c r="D35" s="17">
        <v>6420</v>
      </c>
      <c r="E35" s="3" t="e">
        <f>SUMIF(#REF!,$D:$D,#REF!)+SUMIF(#REF!,$D:$D,#REF!)+SUMIF(#REF!,$D:$D,#REF!)+SUMIF(#REF!,$D:$D,#REF!)+SUMIF(#REF!,$D:$D,#REF!)</f>
        <v>#REF!</v>
      </c>
      <c r="F35" s="3" t="e">
        <f>SUMIF(#REF!,$D:$D,#REF!)+SUMIF(#REF!,$D:$D,#REF!)+SUMIF(#REF!,$D:$D,#REF!)+SUMIF(#REF!,$D:$D,#REF!)+SUMIF(#REF!,$D:$D,#REF!)</f>
        <v>#REF!</v>
      </c>
      <c r="G35" s="3" t="e">
        <f>SUMIF(#REF!,$D:$D,#REF!)+SUMIF(#REF!,$D:$D,#REF!)+SUMIF(#REF!,$D:$D,#REF!)+SUMIF(#REF!,$D:$D,#REF!)+SUMIF(#REF!,$D:$D,#REF!)</f>
        <v>#REF!</v>
      </c>
      <c r="H35" s="3" t="e">
        <f>SUMIF(#REF!,$D:$D,#REF!)+SUMIF(#REF!,$D:$D,#REF!)+SUMIF(#REF!,$D:$D,#REF!)+SUMIF(#REF!,$D:$D,#REF!)+SUMIF(#REF!,$D:$D,#REF!)</f>
        <v>#REF!</v>
      </c>
      <c r="I35" s="3"/>
      <c r="J35" s="4" t="e">
        <f t="shared" si="9"/>
        <v>#REF!</v>
      </c>
      <c r="K35" s="12"/>
      <c r="L35" s="3">
        <f t="shared" si="29"/>
        <v>0</v>
      </c>
      <c r="M35" s="3">
        <f t="shared" si="29"/>
        <v>0</v>
      </c>
      <c r="N35" s="3">
        <f t="shared" si="29"/>
        <v>0</v>
      </c>
      <c r="O35" s="3">
        <f t="shared" si="29"/>
        <v>0</v>
      </c>
      <c r="P35" s="3">
        <f t="shared" si="29"/>
        <v>0</v>
      </c>
      <c r="Q35" s="3"/>
      <c r="R35" s="4">
        <f t="shared" si="3"/>
        <v>0</v>
      </c>
      <c r="S35" s="12"/>
      <c r="T35" s="3">
        <v>0</v>
      </c>
      <c r="U35" s="3">
        <v>0</v>
      </c>
      <c r="V35" s="3">
        <v>0</v>
      </c>
      <c r="W35" s="3">
        <v>0</v>
      </c>
      <c r="X35" s="3">
        <v>0</v>
      </c>
      <c r="Y35" s="3"/>
      <c r="Z35" s="4">
        <f t="shared" si="4"/>
        <v>0</v>
      </c>
      <c r="AA35" s="12"/>
      <c r="AB35" s="3">
        <f t="shared" si="30"/>
        <v>0</v>
      </c>
      <c r="AC35" s="3">
        <f t="shared" si="31"/>
        <v>0</v>
      </c>
      <c r="AD35" s="3">
        <f t="shared" si="32"/>
        <v>0</v>
      </c>
      <c r="AE35" s="3">
        <f t="shared" si="33"/>
        <v>0</v>
      </c>
      <c r="AF35" s="3">
        <f t="shared" si="34"/>
        <v>0</v>
      </c>
      <c r="AH35" s="4">
        <f t="shared" si="16"/>
        <v>0</v>
      </c>
      <c r="AI35" s="12"/>
    </row>
    <row r="36" spans="1:35" x14ac:dyDescent="0.35">
      <c r="A36" s="1" t="s">
        <v>96</v>
      </c>
      <c r="B36" s="6"/>
      <c r="C36" s="8" t="s">
        <v>120</v>
      </c>
      <c r="D36" s="17">
        <v>6510</v>
      </c>
      <c r="E36" s="3" t="e">
        <f>SUMIF(#REF!,$D:$D,#REF!)+SUMIF(#REF!,$D:$D,#REF!)+SUMIF(#REF!,$D:$D,#REF!)+SUMIF(#REF!,$D:$D,#REF!)+SUMIF(#REF!,$D:$D,#REF!)</f>
        <v>#REF!</v>
      </c>
      <c r="F36" s="3" t="e">
        <f>SUMIF(#REF!,$D:$D,#REF!)+SUMIF(#REF!,$D:$D,#REF!)+SUMIF(#REF!,$D:$D,#REF!)+SUMIF(#REF!,$D:$D,#REF!)+SUMIF(#REF!,$D:$D,#REF!)</f>
        <v>#REF!</v>
      </c>
      <c r="G36" s="3" t="e">
        <f>SUMIF(#REF!,$D:$D,#REF!)+SUMIF(#REF!,$D:$D,#REF!)+SUMIF(#REF!,$D:$D,#REF!)+SUMIF(#REF!,$D:$D,#REF!)+SUMIF(#REF!,$D:$D,#REF!)</f>
        <v>#REF!</v>
      </c>
      <c r="H36" s="3" t="e">
        <f>SUMIF(#REF!,$D:$D,#REF!)+SUMIF(#REF!,$D:$D,#REF!)+SUMIF(#REF!,$D:$D,#REF!)+SUMIF(#REF!,$D:$D,#REF!)+SUMIF(#REF!,$D:$D,#REF!)</f>
        <v>#REF!</v>
      </c>
      <c r="I36" s="3"/>
      <c r="J36" s="4" t="e">
        <f t="shared" si="9"/>
        <v>#REF!</v>
      </c>
      <c r="K36" s="12"/>
      <c r="L36" s="3">
        <f t="shared" si="29"/>
        <v>0</v>
      </c>
      <c r="M36" s="3">
        <f t="shared" si="29"/>
        <v>0</v>
      </c>
      <c r="N36" s="3">
        <f t="shared" si="29"/>
        <v>0</v>
      </c>
      <c r="O36" s="3">
        <f t="shared" si="29"/>
        <v>0</v>
      </c>
      <c r="P36" s="3">
        <f t="shared" si="29"/>
        <v>0</v>
      </c>
      <c r="Q36" s="3"/>
      <c r="R36" s="4">
        <f t="shared" si="3"/>
        <v>0</v>
      </c>
      <c r="S36" s="12"/>
      <c r="T36" s="3">
        <v>0</v>
      </c>
      <c r="U36" s="3">
        <v>0</v>
      </c>
      <c r="V36" s="3">
        <v>0</v>
      </c>
      <c r="W36" s="3">
        <v>0</v>
      </c>
      <c r="X36" s="3">
        <v>0</v>
      </c>
      <c r="Y36" s="3"/>
      <c r="Z36" s="4">
        <f t="shared" si="4"/>
        <v>0</v>
      </c>
      <c r="AA36" s="12"/>
      <c r="AB36" s="3">
        <f t="shared" si="30"/>
        <v>0</v>
      </c>
      <c r="AC36" s="3">
        <f t="shared" si="31"/>
        <v>0</v>
      </c>
      <c r="AD36" s="3">
        <f t="shared" si="32"/>
        <v>0</v>
      </c>
      <c r="AE36" s="3">
        <f t="shared" si="33"/>
        <v>0</v>
      </c>
      <c r="AF36" s="3">
        <f t="shared" si="34"/>
        <v>0</v>
      </c>
      <c r="AH36" s="4">
        <f t="shared" si="16"/>
        <v>0</v>
      </c>
      <c r="AI36" s="12"/>
    </row>
    <row r="37" spans="1:35" x14ac:dyDescent="0.35">
      <c r="A37" s="1" t="s">
        <v>96</v>
      </c>
      <c r="B37" s="7"/>
      <c r="C37" s="8" t="s">
        <v>121</v>
      </c>
      <c r="D37" s="19">
        <v>6600</v>
      </c>
      <c r="E37" s="3" t="e">
        <f>SUMIF(#REF!,$D:$D,#REF!)+SUMIF(#REF!,$D:$D,#REF!)+SUMIF(#REF!,$D:$D,#REF!)+SUMIF(#REF!,$D:$D,#REF!)+SUMIF(#REF!,$D:$D,#REF!)</f>
        <v>#REF!</v>
      </c>
      <c r="F37" s="3" t="e">
        <f>SUMIF(#REF!,$D:$D,#REF!)+SUMIF(#REF!,$D:$D,#REF!)+SUMIF(#REF!,$D:$D,#REF!)+SUMIF(#REF!,$D:$D,#REF!)+SUMIF(#REF!,$D:$D,#REF!)</f>
        <v>#REF!</v>
      </c>
      <c r="G37" s="3" t="e">
        <f>SUMIF(#REF!,$D:$D,#REF!)+SUMIF(#REF!,$D:$D,#REF!)+SUMIF(#REF!,$D:$D,#REF!)+SUMIF(#REF!,$D:$D,#REF!)+SUMIF(#REF!,$D:$D,#REF!)</f>
        <v>#REF!</v>
      </c>
      <c r="H37" s="3" t="e">
        <f>SUMIF(#REF!,$D:$D,#REF!)+SUMIF(#REF!,$D:$D,#REF!)+SUMIF(#REF!,$D:$D,#REF!)+SUMIF(#REF!,$D:$D,#REF!)+SUMIF(#REF!,$D:$D,#REF!)</f>
        <v>#REF!</v>
      </c>
      <c r="I37" s="3"/>
      <c r="J37" s="4" t="e">
        <f t="shared" si="9"/>
        <v>#REF!</v>
      </c>
      <c r="K37" s="12"/>
      <c r="L37" s="3">
        <f t="shared" si="29"/>
        <v>0</v>
      </c>
      <c r="M37" s="3">
        <f t="shared" si="29"/>
        <v>0</v>
      </c>
      <c r="N37" s="3">
        <f t="shared" si="29"/>
        <v>0</v>
      </c>
      <c r="O37" s="3">
        <f t="shared" si="29"/>
        <v>0</v>
      </c>
      <c r="P37" s="3">
        <f t="shared" si="29"/>
        <v>0</v>
      </c>
      <c r="Q37" s="3"/>
      <c r="R37" s="4">
        <f t="shared" si="3"/>
        <v>0</v>
      </c>
      <c r="S37" s="12"/>
      <c r="T37" s="3">
        <v>0</v>
      </c>
      <c r="U37" s="3">
        <v>0</v>
      </c>
      <c r="V37" s="3">
        <v>0</v>
      </c>
      <c r="W37" s="3">
        <v>0</v>
      </c>
      <c r="X37" s="3">
        <v>0</v>
      </c>
      <c r="Y37" s="3"/>
      <c r="Z37" s="4">
        <f t="shared" si="4"/>
        <v>0</v>
      </c>
      <c r="AA37" s="12"/>
      <c r="AB37" s="3">
        <f t="shared" si="30"/>
        <v>0</v>
      </c>
      <c r="AC37" s="3">
        <f t="shared" si="31"/>
        <v>0</v>
      </c>
      <c r="AD37" s="3">
        <f t="shared" si="32"/>
        <v>0</v>
      </c>
      <c r="AE37" s="3">
        <f t="shared" si="33"/>
        <v>0</v>
      </c>
      <c r="AF37" s="3">
        <f t="shared" si="34"/>
        <v>0</v>
      </c>
      <c r="AH37" s="4">
        <f t="shared" si="16"/>
        <v>0</v>
      </c>
      <c r="AI37" s="12"/>
    </row>
    <row r="38" spans="1:35" x14ac:dyDescent="0.35">
      <c r="A38" s="1" t="s">
        <v>96</v>
      </c>
      <c r="B38" s="9"/>
      <c r="C38" s="8" t="s">
        <v>122</v>
      </c>
      <c r="D38" s="19">
        <v>7305</v>
      </c>
      <c r="E38" s="3" t="e">
        <f>SUMIF(#REF!,$D:$D,#REF!)+SUMIF(#REF!,$D:$D,#REF!)+SUMIF(#REF!,$D:$D,#REF!)+SUMIF(#REF!,$D:$D,#REF!)+SUMIF(#REF!,$D:$D,#REF!)</f>
        <v>#REF!</v>
      </c>
      <c r="F38" s="3" t="e">
        <f>SUMIF(#REF!,$D:$D,#REF!)+SUMIF(#REF!,$D:$D,#REF!)+SUMIF(#REF!,$D:$D,#REF!)+SUMIF(#REF!,$D:$D,#REF!)+SUMIF(#REF!,$D:$D,#REF!)</f>
        <v>#REF!</v>
      </c>
      <c r="G38" s="3" t="e">
        <f>SUMIF(#REF!,$D:$D,#REF!)+SUMIF(#REF!,$D:$D,#REF!)+SUMIF(#REF!,$D:$D,#REF!)+SUMIF(#REF!,$D:$D,#REF!)+SUMIF(#REF!,$D:$D,#REF!)</f>
        <v>#REF!</v>
      </c>
      <c r="H38" s="3" t="e">
        <f>SUMIF(#REF!,$D:$D,#REF!)+SUMIF(#REF!,$D:$D,#REF!)+SUMIF(#REF!,$D:$D,#REF!)+SUMIF(#REF!,$D:$D,#REF!)+SUMIF(#REF!,$D:$D,#REF!)</f>
        <v>#REF!</v>
      </c>
      <c r="I38" s="3"/>
      <c r="J38" s="4" t="e">
        <f t="shared" si="9"/>
        <v>#REF!</v>
      </c>
      <c r="K38" s="12"/>
      <c r="L38" s="3">
        <f t="shared" si="29"/>
        <v>0</v>
      </c>
      <c r="M38" s="3">
        <f t="shared" si="29"/>
        <v>0</v>
      </c>
      <c r="N38" s="3">
        <f t="shared" si="29"/>
        <v>0</v>
      </c>
      <c r="O38" s="3">
        <f t="shared" si="29"/>
        <v>0</v>
      </c>
      <c r="P38" s="3">
        <f t="shared" si="29"/>
        <v>0</v>
      </c>
      <c r="Q38" s="3"/>
      <c r="R38" s="4">
        <f t="shared" si="3"/>
        <v>0</v>
      </c>
      <c r="S38" s="12"/>
      <c r="T38" s="3">
        <v>0</v>
      </c>
      <c r="U38" s="3">
        <v>0</v>
      </c>
      <c r="V38" s="3">
        <v>0</v>
      </c>
      <c r="W38" s="3">
        <v>0</v>
      </c>
      <c r="X38" s="3">
        <v>0</v>
      </c>
      <c r="Y38" s="3"/>
      <c r="Z38" s="4">
        <f t="shared" si="4"/>
        <v>0</v>
      </c>
      <c r="AA38" s="12"/>
      <c r="AB38" s="3">
        <f t="shared" si="30"/>
        <v>0</v>
      </c>
      <c r="AC38" s="3">
        <f t="shared" si="31"/>
        <v>0</v>
      </c>
      <c r="AD38" s="3">
        <f t="shared" si="32"/>
        <v>0</v>
      </c>
      <c r="AE38" s="3">
        <f t="shared" si="33"/>
        <v>0</v>
      </c>
      <c r="AF38" s="3">
        <f t="shared" si="34"/>
        <v>0</v>
      </c>
      <c r="AH38" s="4">
        <f t="shared" si="16"/>
        <v>0</v>
      </c>
      <c r="AI38" s="12"/>
    </row>
    <row r="39" spans="1:35" ht="15" thickBot="1" x14ac:dyDescent="0.4">
      <c r="B39" s="9"/>
      <c r="C39" s="24" t="str">
        <f>"Total"&amp;" " &amp; B32</f>
        <v>Total Travel &amp; Meeting:</v>
      </c>
      <c r="D39" s="25"/>
      <c r="E39" s="26" t="e">
        <f>SUM(E32:E38)</f>
        <v>#REF!</v>
      </c>
      <c r="F39" s="26" t="e">
        <f>SUM(F32:F38)</f>
        <v>#REF!</v>
      </c>
      <c r="G39" s="26" t="e">
        <f>SUM(G32:G38)</f>
        <v>#REF!</v>
      </c>
      <c r="H39" s="26" t="e">
        <f>SUM(H32:H38)</f>
        <v>#REF!</v>
      </c>
      <c r="I39" s="27"/>
      <c r="J39" s="26" t="e">
        <f t="shared" si="9"/>
        <v>#REF!</v>
      </c>
      <c r="K39" s="12"/>
      <c r="L39" s="26">
        <f>SUM(L32:L38)</f>
        <v>0</v>
      </c>
      <c r="M39" s="26">
        <f>SUM(M32:M38)</f>
        <v>0</v>
      </c>
      <c r="N39" s="26">
        <f>SUM(N32:N38)</f>
        <v>0</v>
      </c>
      <c r="O39" s="26">
        <f>SUM(O32:O38)</f>
        <v>0</v>
      </c>
      <c r="P39" s="26">
        <f>SUM(P32:P38)</f>
        <v>0</v>
      </c>
      <c r="Q39" s="26"/>
      <c r="R39" s="26">
        <f t="shared" si="3"/>
        <v>0</v>
      </c>
      <c r="S39" s="12"/>
      <c r="T39" s="26">
        <f>SUM(T32:T38)</f>
        <v>0</v>
      </c>
      <c r="U39" s="26">
        <f>SUM(U32:U38)</f>
        <v>0</v>
      </c>
      <c r="V39" s="26">
        <f>SUM(V32:V38)</f>
        <v>0</v>
      </c>
      <c r="W39" s="26">
        <f>SUM(W32:W38)</f>
        <v>0</v>
      </c>
      <c r="X39" s="26">
        <f>SUM(X32:X38)</f>
        <v>0</v>
      </c>
      <c r="Y39" s="26"/>
      <c r="Z39" s="26">
        <f t="shared" si="4"/>
        <v>0</v>
      </c>
      <c r="AA39" s="12"/>
      <c r="AB39" s="26">
        <f>SUM(AB32:AB38)</f>
        <v>0</v>
      </c>
      <c r="AC39" s="26">
        <f>SUM(AC32:AC38)</f>
        <v>0</v>
      </c>
      <c r="AD39" s="26">
        <f>SUM(AD32:AD38)</f>
        <v>0</v>
      </c>
      <c r="AE39" s="26">
        <f>SUM(AE32:AE38)</f>
        <v>0</v>
      </c>
      <c r="AF39" s="26">
        <f>SUM(AF32:AF38)</f>
        <v>0</v>
      </c>
      <c r="AH39" s="26">
        <f t="shared" si="16"/>
        <v>0</v>
      </c>
      <c r="AI39" s="12"/>
    </row>
    <row r="40" spans="1:35" ht="15" thickTop="1" x14ac:dyDescent="0.35">
      <c r="A40" s="1" t="s">
        <v>96</v>
      </c>
      <c r="B40" s="10" t="s">
        <v>123</v>
      </c>
      <c r="C40" s="8" t="s">
        <v>124</v>
      </c>
      <c r="D40" s="17">
        <v>7170</v>
      </c>
      <c r="E40" s="3" t="e">
        <f>SUMIF(#REF!,$D:$D,#REF!)+SUMIF(#REF!,$D:$D,#REF!)+SUMIF(#REF!,$D:$D,#REF!)+SUMIF(#REF!,$D:$D,#REF!)+SUMIF(#REF!,$D:$D,#REF!)</f>
        <v>#REF!</v>
      </c>
      <c r="F40" s="3" t="e">
        <f>SUMIF(#REF!,$D:$D,#REF!)+SUMIF(#REF!,$D:$D,#REF!)+SUMIF(#REF!,$D:$D,#REF!)+SUMIF(#REF!,$D:$D,#REF!)+SUMIF(#REF!,$D:$D,#REF!)</f>
        <v>#REF!</v>
      </c>
      <c r="G40" s="3" t="e">
        <f>SUMIF(#REF!,$D:$D,#REF!)+SUMIF(#REF!,$D:$D,#REF!)+SUMIF(#REF!,$D:$D,#REF!)+SUMIF(#REF!,$D:$D,#REF!)+SUMIF(#REF!,$D:$D,#REF!)</f>
        <v>#REF!</v>
      </c>
      <c r="H40" s="3" t="e">
        <f>SUMIF(#REF!,$D:$D,#REF!)+SUMIF(#REF!,$D:$D,#REF!)+SUMIF(#REF!,$D:$D,#REF!)+SUMIF(#REF!,$D:$D,#REF!)+SUMIF(#REF!,$D:$D,#REF!)</f>
        <v>#REF!</v>
      </c>
      <c r="I40" s="3"/>
      <c r="J40" s="4" t="e">
        <f t="shared" si="9"/>
        <v>#REF!</v>
      </c>
      <c r="K40" s="12"/>
      <c r="L40" s="3">
        <f t="shared" ref="L40:P44" si="35">IF(ISERROR((L$7/$R$7)*$J40),0,(L$7/$R$7)*$J40)</f>
        <v>0</v>
      </c>
      <c r="M40" s="3">
        <f t="shared" si="35"/>
        <v>0</v>
      </c>
      <c r="N40" s="3">
        <f t="shared" si="35"/>
        <v>0</v>
      </c>
      <c r="O40" s="3">
        <f t="shared" si="35"/>
        <v>0</v>
      </c>
      <c r="P40" s="3">
        <f t="shared" si="35"/>
        <v>0</v>
      </c>
      <c r="Q40" s="3"/>
      <c r="R40" s="4">
        <f t="shared" si="3"/>
        <v>0</v>
      </c>
      <c r="S40" s="12"/>
      <c r="T40" s="3">
        <v>0</v>
      </c>
      <c r="U40" s="3">
        <v>0</v>
      </c>
      <c r="V40" s="3">
        <v>0</v>
      </c>
      <c r="W40" s="3">
        <v>0</v>
      </c>
      <c r="X40" s="3">
        <v>0</v>
      </c>
      <c r="Y40" s="3"/>
      <c r="Z40" s="4">
        <f t="shared" si="4"/>
        <v>0</v>
      </c>
      <c r="AA40" s="12"/>
      <c r="AB40" s="3">
        <f t="shared" ref="AB40:AB44" si="36">T40-L40</f>
        <v>0</v>
      </c>
      <c r="AC40" s="3">
        <f t="shared" ref="AC40:AC44" si="37">U40-M40</f>
        <v>0</v>
      </c>
      <c r="AD40" s="3">
        <f t="shared" ref="AD40:AD44" si="38">V40-N40</f>
        <v>0</v>
      </c>
      <c r="AE40" s="3">
        <f t="shared" ref="AE40:AE44" si="39">W40-O40</f>
        <v>0</v>
      </c>
      <c r="AF40" s="3">
        <f t="shared" ref="AF40:AF44" si="40">X40-P40</f>
        <v>0</v>
      </c>
      <c r="AH40" s="4">
        <f t="shared" si="16"/>
        <v>0</v>
      </c>
      <c r="AI40" s="12"/>
    </row>
    <row r="41" spans="1:35" x14ac:dyDescent="0.35">
      <c r="A41" s="1" t="s">
        <v>96</v>
      </c>
      <c r="C41" s="8" t="s">
        <v>125</v>
      </c>
      <c r="D41" s="17">
        <v>7180</v>
      </c>
      <c r="E41" s="3" t="e">
        <f>SUMIF(#REF!,$D:$D,#REF!)+SUMIF(#REF!,$D:$D,#REF!)+SUMIF(#REF!,$D:$D,#REF!)+SUMIF(#REF!,$D:$D,#REF!)+SUMIF(#REF!,$D:$D,#REF!)</f>
        <v>#REF!</v>
      </c>
      <c r="F41" s="3" t="e">
        <f>SUMIF(#REF!,$D:$D,#REF!)+SUMIF(#REF!,$D:$D,#REF!)+SUMIF(#REF!,$D:$D,#REF!)+SUMIF(#REF!,$D:$D,#REF!)+SUMIF(#REF!,$D:$D,#REF!)</f>
        <v>#REF!</v>
      </c>
      <c r="G41" s="3" t="e">
        <f>SUMIF(#REF!,$D:$D,#REF!)+SUMIF(#REF!,$D:$D,#REF!)+SUMIF(#REF!,$D:$D,#REF!)+SUMIF(#REF!,$D:$D,#REF!)+SUMIF(#REF!,$D:$D,#REF!)</f>
        <v>#REF!</v>
      </c>
      <c r="H41" s="3" t="e">
        <f>SUMIF(#REF!,$D:$D,#REF!)+SUMIF(#REF!,$D:$D,#REF!)+SUMIF(#REF!,$D:$D,#REF!)+SUMIF(#REF!,$D:$D,#REF!)+SUMIF(#REF!,$D:$D,#REF!)</f>
        <v>#REF!</v>
      </c>
      <c r="I41" s="3"/>
      <c r="J41" s="4" t="e">
        <f t="shared" si="9"/>
        <v>#REF!</v>
      </c>
      <c r="K41" s="12"/>
      <c r="L41" s="3">
        <f t="shared" si="35"/>
        <v>0</v>
      </c>
      <c r="M41" s="3">
        <f t="shared" si="35"/>
        <v>0</v>
      </c>
      <c r="N41" s="3">
        <f t="shared" si="35"/>
        <v>0</v>
      </c>
      <c r="O41" s="3">
        <f t="shared" si="35"/>
        <v>0</v>
      </c>
      <c r="P41" s="3">
        <f t="shared" si="35"/>
        <v>0</v>
      </c>
      <c r="Q41" s="3"/>
      <c r="R41" s="4">
        <f t="shared" si="3"/>
        <v>0</v>
      </c>
      <c r="S41" s="12"/>
      <c r="T41" s="3">
        <v>0</v>
      </c>
      <c r="U41" s="3">
        <v>0</v>
      </c>
      <c r="V41" s="3">
        <v>0</v>
      </c>
      <c r="W41" s="3">
        <v>0</v>
      </c>
      <c r="X41" s="3">
        <v>0</v>
      </c>
      <c r="Y41" s="3"/>
      <c r="Z41" s="4">
        <f t="shared" si="4"/>
        <v>0</v>
      </c>
      <c r="AA41" s="12"/>
      <c r="AB41" s="3">
        <f t="shared" si="36"/>
        <v>0</v>
      </c>
      <c r="AC41" s="3">
        <f t="shared" si="37"/>
        <v>0</v>
      </c>
      <c r="AD41" s="3">
        <f t="shared" si="38"/>
        <v>0</v>
      </c>
      <c r="AE41" s="3">
        <f t="shared" si="39"/>
        <v>0</v>
      </c>
      <c r="AF41" s="3">
        <f t="shared" si="40"/>
        <v>0</v>
      </c>
      <c r="AH41" s="4">
        <f t="shared" si="16"/>
        <v>0</v>
      </c>
      <c r="AI41" s="12"/>
    </row>
    <row r="42" spans="1:35" x14ac:dyDescent="0.35">
      <c r="A42" s="1" t="s">
        <v>96</v>
      </c>
      <c r="C42" s="8" t="s">
        <v>246</v>
      </c>
      <c r="D42" s="19">
        <v>7190</v>
      </c>
      <c r="E42" s="3" t="e">
        <f>SUMIF(#REF!,$D:$D,#REF!)+SUMIF(#REF!,$D:$D,#REF!)+SUMIF(#REF!,$D:$D,#REF!)+SUMIF(#REF!,$D:$D,#REF!)+SUMIF(#REF!,$D:$D,#REF!)</f>
        <v>#REF!</v>
      </c>
      <c r="F42" s="3" t="e">
        <f>SUMIF(#REF!,$D:$D,#REF!)+SUMIF(#REF!,$D:$D,#REF!)+SUMIF(#REF!,$D:$D,#REF!)+SUMIF(#REF!,$D:$D,#REF!)+SUMIF(#REF!,$D:$D,#REF!)</f>
        <v>#REF!</v>
      </c>
      <c r="G42" s="3" t="e">
        <f>SUMIF(#REF!,$D:$D,#REF!)+SUMIF(#REF!,$D:$D,#REF!)+SUMIF(#REF!,$D:$D,#REF!)+SUMIF(#REF!,$D:$D,#REF!)+SUMIF(#REF!,$D:$D,#REF!)</f>
        <v>#REF!</v>
      </c>
      <c r="H42" s="3" t="e">
        <f>SUMIF(#REF!,$D:$D,#REF!)+SUMIF(#REF!,$D:$D,#REF!)+SUMIF(#REF!,$D:$D,#REF!)+SUMIF(#REF!,$D:$D,#REF!)+SUMIF(#REF!,$D:$D,#REF!)</f>
        <v>#REF!</v>
      </c>
      <c r="I42" s="3"/>
      <c r="J42" s="4" t="e">
        <f t="shared" si="9"/>
        <v>#REF!</v>
      </c>
      <c r="K42" s="12"/>
      <c r="L42" s="3">
        <f t="shared" si="35"/>
        <v>0</v>
      </c>
      <c r="M42" s="3">
        <f t="shared" si="35"/>
        <v>0</v>
      </c>
      <c r="N42" s="3">
        <f t="shared" si="35"/>
        <v>0</v>
      </c>
      <c r="O42" s="3">
        <f t="shared" si="35"/>
        <v>0</v>
      </c>
      <c r="P42" s="3">
        <f t="shared" si="35"/>
        <v>0</v>
      </c>
      <c r="Q42" s="3"/>
      <c r="R42" s="4">
        <f t="shared" si="3"/>
        <v>0</v>
      </c>
      <c r="S42" s="12"/>
      <c r="T42" s="3">
        <v>0</v>
      </c>
      <c r="U42" s="3">
        <v>0</v>
      </c>
      <c r="V42" s="3">
        <v>0</v>
      </c>
      <c r="W42" s="3">
        <v>0</v>
      </c>
      <c r="X42" s="3">
        <v>0</v>
      </c>
      <c r="Y42" s="3"/>
      <c r="Z42" s="4">
        <f t="shared" si="4"/>
        <v>0</v>
      </c>
      <c r="AA42" s="12"/>
      <c r="AB42" s="3">
        <f t="shared" si="36"/>
        <v>0</v>
      </c>
      <c r="AC42" s="3">
        <f t="shared" si="37"/>
        <v>0</v>
      </c>
      <c r="AD42" s="3">
        <f t="shared" si="38"/>
        <v>0</v>
      </c>
      <c r="AE42" s="3">
        <f t="shared" si="39"/>
        <v>0</v>
      </c>
      <c r="AF42" s="3">
        <f t="shared" si="40"/>
        <v>0</v>
      </c>
      <c r="AH42" s="4">
        <f t="shared" si="16"/>
        <v>0</v>
      </c>
      <c r="AI42" s="12"/>
    </row>
    <row r="43" spans="1:35" x14ac:dyDescent="0.35">
      <c r="A43" s="1" t="s">
        <v>96</v>
      </c>
      <c r="C43" s="8" t="s">
        <v>247</v>
      </c>
      <c r="D43" s="19">
        <v>7200</v>
      </c>
      <c r="E43" s="3" t="e">
        <f>SUMIF(#REF!,$D:$D,#REF!)+SUMIF(#REF!,$D:$D,#REF!)+SUMIF(#REF!,$D:$D,#REF!)+SUMIF(#REF!,$D:$D,#REF!)+SUMIF(#REF!,$D:$D,#REF!)</f>
        <v>#REF!</v>
      </c>
      <c r="F43" s="3" t="e">
        <f>SUMIF(#REF!,$D:$D,#REF!)+SUMIF(#REF!,$D:$D,#REF!)+SUMIF(#REF!,$D:$D,#REF!)+SUMIF(#REF!,$D:$D,#REF!)+SUMIF(#REF!,$D:$D,#REF!)</f>
        <v>#REF!</v>
      </c>
      <c r="G43" s="3" t="e">
        <f>SUMIF(#REF!,$D:$D,#REF!)+SUMIF(#REF!,$D:$D,#REF!)+SUMIF(#REF!,$D:$D,#REF!)+SUMIF(#REF!,$D:$D,#REF!)+SUMIF(#REF!,$D:$D,#REF!)</f>
        <v>#REF!</v>
      </c>
      <c r="H43" s="3" t="e">
        <f>SUMIF(#REF!,$D:$D,#REF!)+SUMIF(#REF!,$D:$D,#REF!)+SUMIF(#REF!,$D:$D,#REF!)+SUMIF(#REF!,$D:$D,#REF!)+SUMIF(#REF!,$D:$D,#REF!)</f>
        <v>#REF!</v>
      </c>
      <c r="I43" s="3"/>
      <c r="J43" s="4" t="e">
        <f t="shared" si="9"/>
        <v>#REF!</v>
      </c>
      <c r="K43" s="12"/>
      <c r="L43" s="3">
        <f t="shared" si="35"/>
        <v>0</v>
      </c>
      <c r="M43" s="3">
        <f t="shared" si="35"/>
        <v>0</v>
      </c>
      <c r="N43" s="3">
        <f t="shared" si="35"/>
        <v>0</v>
      </c>
      <c r="O43" s="3">
        <f t="shared" si="35"/>
        <v>0</v>
      </c>
      <c r="P43" s="3">
        <f t="shared" si="35"/>
        <v>0</v>
      </c>
      <c r="Q43" s="3"/>
      <c r="R43" s="4">
        <f t="shared" si="3"/>
        <v>0</v>
      </c>
      <c r="S43" s="12"/>
      <c r="T43" s="3">
        <v>0</v>
      </c>
      <c r="U43" s="3">
        <v>0</v>
      </c>
      <c r="V43" s="3">
        <v>0</v>
      </c>
      <c r="W43" s="3">
        <v>0</v>
      </c>
      <c r="X43" s="3">
        <v>0</v>
      </c>
      <c r="Y43" s="3"/>
      <c r="Z43" s="4">
        <f t="shared" si="4"/>
        <v>0</v>
      </c>
      <c r="AA43" s="12"/>
      <c r="AB43" s="3">
        <f t="shared" si="36"/>
        <v>0</v>
      </c>
      <c r="AC43" s="3">
        <f t="shared" si="37"/>
        <v>0</v>
      </c>
      <c r="AD43" s="3">
        <f t="shared" si="38"/>
        <v>0</v>
      </c>
      <c r="AE43" s="3">
        <f t="shared" si="39"/>
        <v>0</v>
      </c>
      <c r="AF43" s="3">
        <f t="shared" si="40"/>
        <v>0</v>
      </c>
      <c r="AH43" s="4">
        <f t="shared" si="16"/>
        <v>0</v>
      </c>
      <c r="AI43" s="12"/>
    </row>
    <row r="44" spans="1:35" x14ac:dyDescent="0.35">
      <c r="A44" s="1" t="s">
        <v>96</v>
      </c>
      <c r="C44" s="8" t="s">
        <v>126</v>
      </c>
      <c r="D44" s="17">
        <v>7095</v>
      </c>
      <c r="E44" s="3" t="e">
        <f>SUMIF(#REF!,$D:$D,#REF!)+SUMIF(#REF!,$D:$D,#REF!)+SUMIF(#REF!,$D:$D,#REF!)+SUMIF(#REF!,$D:$D,#REF!)+SUMIF(#REF!,$D:$D,#REF!)</f>
        <v>#REF!</v>
      </c>
      <c r="F44" s="3" t="e">
        <f>SUMIF(#REF!,$D:$D,#REF!)+SUMIF(#REF!,$D:$D,#REF!)+SUMIF(#REF!,$D:$D,#REF!)+SUMIF(#REF!,$D:$D,#REF!)+SUMIF(#REF!,$D:$D,#REF!)</f>
        <v>#REF!</v>
      </c>
      <c r="G44" s="3" t="e">
        <f>SUMIF(#REF!,$D:$D,#REF!)+SUMIF(#REF!,$D:$D,#REF!)+SUMIF(#REF!,$D:$D,#REF!)+SUMIF(#REF!,$D:$D,#REF!)+SUMIF(#REF!,$D:$D,#REF!)</f>
        <v>#REF!</v>
      </c>
      <c r="H44" s="3" t="e">
        <f>SUMIF(#REF!,$D:$D,#REF!)+SUMIF(#REF!,$D:$D,#REF!)+SUMIF(#REF!,$D:$D,#REF!)+SUMIF(#REF!,$D:$D,#REF!)+SUMIF(#REF!,$D:$D,#REF!)</f>
        <v>#REF!</v>
      </c>
      <c r="I44" s="3"/>
      <c r="J44" s="4" t="e">
        <f t="shared" si="9"/>
        <v>#REF!</v>
      </c>
      <c r="K44" s="12"/>
      <c r="L44" s="3">
        <f t="shared" si="35"/>
        <v>0</v>
      </c>
      <c r="M44" s="3">
        <f t="shared" si="35"/>
        <v>0</v>
      </c>
      <c r="N44" s="3">
        <f t="shared" si="35"/>
        <v>0</v>
      </c>
      <c r="O44" s="3">
        <f t="shared" si="35"/>
        <v>0</v>
      </c>
      <c r="P44" s="3">
        <f t="shared" si="35"/>
        <v>0</v>
      </c>
      <c r="Q44" s="3"/>
      <c r="R44" s="4">
        <f t="shared" si="3"/>
        <v>0</v>
      </c>
      <c r="S44" s="12"/>
      <c r="T44" s="3">
        <v>0</v>
      </c>
      <c r="U44" s="3">
        <v>0</v>
      </c>
      <c r="V44" s="3">
        <v>0</v>
      </c>
      <c r="W44" s="3">
        <v>0</v>
      </c>
      <c r="X44" s="3">
        <v>0</v>
      </c>
      <c r="Y44" s="3"/>
      <c r="Z44" s="4">
        <f t="shared" si="4"/>
        <v>0</v>
      </c>
      <c r="AA44" s="12"/>
      <c r="AB44" s="3">
        <f t="shared" si="36"/>
        <v>0</v>
      </c>
      <c r="AC44" s="3">
        <f t="shared" si="37"/>
        <v>0</v>
      </c>
      <c r="AD44" s="3">
        <f t="shared" si="38"/>
        <v>0</v>
      </c>
      <c r="AE44" s="3">
        <f t="shared" si="39"/>
        <v>0</v>
      </c>
      <c r="AF44" s="3">
        <f t="shared" si="40"/>
        <v>0</v>
      </c>
      <c r="AH44" s="4">
        <f t="shared" si="16"/>
        <v>0</v>
      </c>
      <c r="AI44" s="12"/>
    </row>
    <row r="45" spans="1:35" ht="15" thickBot="1" x14ac:dyDescent="0.4">
      <c r="C45" s="24" t="str">
        <f>"Total"&amp;" " &amp; B40</f>
        <v>Total Office Expense:</v>
      </c>
      <c r="D45" s="25"/>
      <c r="E45" s="26" t="e">
        <f>SUM(E40:E44)</f>
        <v>#REF!</v>
      </c>
      <c r="F45" s="26" t="e">
        <f>SUM(F40:F44)</f>
        <v>#REF!</v>
      </c>
      <c r="G45" s="26" t="e">
        <f>SUM(G40:G44)</f>
        <v>#REF!</v>
      </c>
      <c r="H45" s="26" t="e">
        <f>SUM(H40:H44)</f>
        <v>#REF!</v>
      </c>
      <c r="I45" s="27"/>
      <c r="J45" s="26" t="e">
        <f>SUM(E45:H45)</f>
        <v>#REF!</v>
      </c>
      <c r="K45" s="12"/>
      <c r="L45" s="26">
        <f>SUM(L40:L44)</f>
        <v>0</v>
      </c>
      <c r="M45" s="26">
        <f>SUM(M40:M44)</f>
        <v>0</v>
      </c>
      <c r="N45" s="26">
        <f>SUM(N40:N44)</f>
        <v>0</v>
      </c>
      <c r="O45" s="26">
        <f>SUM(O40:O44)</f>
        <v>0</v>
      </c>
      <c r="P45" s="26">
        <f>SUM(P40:P44)</f>
        <v>0</v>
      </c>
      <c r="Q45" s="26"/>
      <c r="R45" s="26">
        <f t="shared" si="3"/>
        <v>0</v>
      </c>
      <c r="S45" s="12"/>
      <c r="T45" s="26">
        <f>SUM(T40:T44)</f>
        <v>0</v>
      </c>
      <c r="U45" s="26">
        <f>SUM(U40:U44)</f>
        <v>0</v>
      </c>
      <c r="V45" s="26">
        <f>SUM(V40:V44)</f>
        <v>0</v>
      </c>
      <c r="W45" s="26">
        <f>SUM(W40:W44)</f>
        <v>0</v>
      </c>
      <c r="X45" s="26">
        <f>SUM(X40:X44)</f>
        <v>0</v>
      </c>
      <c r="Y45" s="26"/>
      <c r="Z45" s="26">
        <f t="shared" si="4"/>
        <v>0</v>
      </c>
      <c r="AA45" s="12"/>
      <c r="AB45" s="26">
        <f>SUM(AB40:AB44)</f>
        <v>0</v>
      </c>
      <c r="AC45" s="26">
        <f>SUM(AC40:AC44)</f>
        <v>0</v>
      </c>
      <c r="AD45" s="26">
        <f>SUM(AD40:AD44)</f>
        <v>0</v>
      </c>
      <c r="AE45" s="26">
        <f>SUM(AE40:AE44)</f>
        <v>0</v>
      </c>
      <c r="AF45" s="26">
        <f>SUM(AF40:AF44)</f>
        <v>0</v>
      </c>
      <c r="AH45" s="26">
        <f t="shared" si="16"/>
        <v>0</v>
      </c>
      <c r="AI45" s="12"/>
    </row>
    <row r="46" spans="1:35" ht="15" thickTop="1" x14ac:dyDescent="0.35">
      <c r="A46" s="1" t="s">
        <v>96</v>
      </c>
      <c r="B46" s="10" t="s">
        <v>127</v>
      </c>
      <c r="C46" s="8" t="s">
        <v>128</v>
      </c>
      <c r="D46" s="17">
        <v>7160</v>
      </c>
      <c r="E46" s="3" t="e">
        <f>SUMIF(#REF!,$D:$D,#REF!)+SUMIF(#REF!,$D:$D,#REF!)+SUMIF(#REF!,$D:$D,#REF!)+SUMIF(#REF!,$D:$D,#REF!)+SUMIF(#REF!,$D:$D,#REF!)</f>
        <v>#REF!</v>
      </c>
      <c r="F46" s="3" t="e">
        <f>SUMIF(#REF!,$D:$D,#REF!)+SUMIF(#REF!,$D:$D,#REF!)+SUMIF(#REF!,$D:$D,#REF!)+SUMIF(#REF!,$D:$D,#REF!)+SUMIF(#REF!,$D:$D,#REF!)</f>
        <v>#REF!</v>
      </c>
      <c r="G46" s="3" t="e">
        <f>SUMIF(#REF!,$D:$D,#REF!)+SUMIF(#REF!,$D:$D,#REF!)+SUMIF(#REF!,$D:$D,#REF!)+SUMIF(#REF!,$D:$D,#REF!)+SUMIF(#REF!,$D:$D,#REF!)</f>
        <v>#REF!</v>
      </c>
      <c r="H46" s="3" t="e">
        <f>SUMIF(#REF!,$D:$D,#REF!)+SUMIF(#REF!,$D:$D,#REF!)+SUMIF(#REF!,$D:$D,#REF!)+SUMIF(#REF!,$D:$D,#REF!)+SUMIF(#REF!,$D:$D,#REF!)</f>
        <v>#REF!</v>
      </c>
      <c r="I46" s="3"/>
      <c r="J46" s="4" t="e">
        <f t="shared" si="9"/>
        <v>#REF!</v>
      </c>
      <c r="K46" s="12"/>
      <c r="L46" s="3">
        <f t="shared" ref="L46:P51" si="41">IF(ISERROR((L$7/$R$7)*$J46),0,(L$7/$R$7)*$J46)</f>
        <v>0</v>
      </c>
      <c r="M46" s="3">
        <f t="shared" si="41"/>
        <v>0</v>
      </c>
      <c r="N46" s="3">
        <f t="shared" si="41"/>
        <v>0</v>
      </c>
      <c r="O46" s="3">
        <f t="shared" si="41"/>
        <v>0</v>
      </c>
      <c r="P46" s="3">
        <f t="shared" si="41"/>
        <v>0</v>
      </c>
      <c r="Q46" s="3"/>
      <c r="R46" s="4">
        <f t="shared" si="3"/>
        <v>0</v>
      </c>
      <c r="S46" s="12"/>
      <c r="T46" s="3">
        <v>0</v>
      </c>
      <c r="U46" s="3">
        <v>0</v>
      </c>
      <c r="V46" s="3">
        <v>0</v>
      </c>
      <c r="W46" s="3">
        <v>0</v>
      </c>
      <c r="X46" s="3">
        <v>0</v>
      </c>
      <c r="Y46" s="3"/>
      <c r="Z46" s="4">
        <f t="shared" si="4"/>
        <v>0</v>
      </c>
      <c r="AA46" s="12"/>
      <c r="AB46" s="3">
        <f t="shared" ref="AB46:AB51" si="42">T46-L46</f>
        <v>0</v>
      </c>
      <c r="AC46" s="3">
        <f t="shared" ref="AC46:AC51" si="43">U46-M46</f>
        <v>0</v>
      </c>
      <c r="AD46" s="3">
        <f t="shared" ref="AD46:AD51" si="44">V46-N46</f>
        <v>0</v>
      </c>
      <c r="AE46" s="3">
        <f t="shared" ref="AE46:AE51" si="45">W46-O46</f>
        <v>0</v>
      </c>
      <c r="AF46" s="3">
        <f t="shared" ref="AF46:AF51" si="46">X46-P46</f>
        <v>0</v>
      </c>
      <c r="AH46" s="4">
        <f t="shared" si="16"/>
        <v>0</v>
      </c>
      <c r="AI46" s="12"/>
    </row>
    <row r="47" spans="1:35" x14ac:dyDescent="0.35">
      <c r="A47" s="1" t="s">
        <v>96</v>
      </c>
      <c r="C47" s="8" t="s">
        <v>248</v>
      </c>
      <c r="D47" s="17">
        <v>7280</v>
      </c>
      <c r="E47" s="3" t="e">
        <f>SUMIF(#REF!,$D:$D,#REF!)+SUMIF(#REF!,$D:$D,#REF!)+SUMIF(#REF!,$D:$D,#REF!)+SUMIF(#REF!,$D:$D,#REF!)+SUMIF(#REF!,$D:$D,#REF!)</f>
        <v>#REF!</v>
      </c>
      <c r="F47" s="3" t="e">
        <f>SUMIF(#REF!,$D:$D,#REF!)+SUMIF(#REF!,$D:$D,#REF!)+SUMIF(#REF!,$D:$D,#REF!)+SUMIF(#REF!,$D:$D,#REF!)+SUMIF(#REF!,$D:$D,#REF!)</f>
        <v>#REF!</v>
      </c>
      <c r="G47" s="3" t="e">
        <f>SUMIF(#REF!,$D:$D,#REF!)+SUMIF(#REF!,$D:$D,#REF!)+SUMIF(#REF!,$D:$D,#REF!)+SUMIF(#REF!,$D:$D,#REF!)+SUMIF(#REF!,$D:$D,#REF!)</f>
        <v>#REF!</v>
      </c>
      <c r="H47" s="3" t="e">
        <f>SUMIF(#REF!,$D:$D,#REF!)+SUMIF(#REF!,$D:$D,#REF!)+SUMIF(#REF!,$D:$D,#REF!)+SUMIF(#REF!,$D:$D,#REF!)+SUMIF(#REF!,$D:$D,#REF!)</f>
        <v>#REF!</v>
      </c>
      <c r="I47" s="3"/>
      <c r="J47" s="4" t="e">
        <f t="shared" si="9"/>
        <v>#REF!</v>
      </c>
      <c r="K47" s="12"/>
      <c r="L47" s="3">
        <f t="shared" si="41"/>
        <v>0</v>
      </c>
      <c r="M47" s="3">
        <f t="shared" si="41"/>
        <v>0</v>
      </c>
      <c r="N47" s="3">
        <f t="shared" si="41"/>
        <v>0</v>
      </c>
      <c r="O47" s="3">
        <f t="shared" si="41"/>
        <v>0</v>
      </c>
      <c r="P47" s="3">
        <f t="shared" si="41"/>
        <v>0</v>
      </c>
      <c r="Q47" s="3"/>
      <c r="R47" s="4">
        <f t="shared" si="3"/>
        <v>0</v>
      </c>
      <c r="S47" s="12"/>
      <c r="T47" s="3">
        <v>0</v>
      </c>
      <c r="U47" s="3">
        <v>0</v>
      </c>
      <c r="V47" s="3">
        <v>0</v>
      </c>
      <c r="W47" s="3">
        <v>0</v>
      </c>
      <c r="X47" s="3">
        <v>0</v>
      </c>
      <c r="Y47" s="3"/>
      <c r="Z47" s="4">
        <f t="shared" si="4"/>
        <v>0</v>
      </c>
      <c r="AA47" s="12"/>
      <c r="AB47" s="3">
        <f t="shared" si="42"/>
        <v>0</v>
      </c>
      <c r="AC47" s="3">
        <f t="shared" si="43"/>
        <v>0</v>
      </c>
      <c r="AD47" s="3">
        <f t="shared" si="44"/>
        <v>0</v>
      </c>
      <c r="AE47" s="3">
        <f t="shared" si="45"/>
        <v>0</v>
      </c>
      <c r="AF47" s="3">
        <f t="shared" si="46"/>
        <v>0</v>
      </c>
      <c r="AH47" s="4">
        <f t="shared" si="16"/>
        <v>0</v>
      </c>
      <c r="AI47" s="12"/>
    </row>
    <row r="48" spans="1:35" x14ac:dyDescent="0.35">
      <c r="A48" s="1" t="s">
        <v>96</v>
      </c>
      <c r="C48" s="8" t="s">
        <v>129</v>
      </c>
      <c r="D48" s="17">
        <v>7285</v>
      </c>
      <c r="E48" s="3" t="e">
        <f>SUMIF(#REF!,$D:$D,#REF!)+SUMIF(#REF!,$D:$D,#REF!)+SUMIF(#REF!,$D:$D,#REF!)+SUMIF(#REF!,$D:$D,#REF!)+SUMIF(#REF!,$D:$D,#REF!)</f>
        <v>#REF!</v>
      </c>
      <c r="F48" s="3" t="e">
        <f>SUMIF(#REF!,$D:$D,#REF!)+SUMIF(#REF!,$D:$D,#REF!)+SUMIF(#REF!,$D:$D,#REF!)+SUMIF(#REF!,$D:$D,#REF!)+SUMIF(#REF!,$D:$D,#REF!)</f>
        <v>#REF!</v>
      </c>
      <c r="G48" s="3" t="e">
        <f>SUMIF(#REF!,$D:$D,#REF!)+SUMIF(#REF!,$D:$D,#REF!)+SUMIF(#REF!,$D:$D,#REF!)+SUMIF(#REF!,$D:$D,#REF!)+SUMIF(#REF!,$D:$D,#REF!)</f>
        <v>#REF!</v>
      </c>
      <c r="H48" s="3" t="e">
        <f>SUMIF(#REF!,$D:$D,#REF!)+SUMIF(#REF!,$D:$D,#REF!)+SUMIF(#REF!,$D:$D,#REF!)+SUMIF(#REF!,$D:$D,#REF!)+SUMIF(#REF!,$D:$D,#REF!)</f>
        <v>#REF!</v>
      </c>
      <c r="I48" s="3"/>
      <c r="J48" s="4" t="e">
        <f t="shared" si="9"/>
        <v>#REF!</v>
      </c>
      <c r="K48" s="12"/>
      <c r="L48" s="3">
        <f t="shared" si="41"/>
        <v>0</v>
      </c>
      <c r="M48" s="3">
        <f t="shared" si="41"/>
        <v>0</v>
      </c>
      <c r="N48" s="3">
        <f t="shared" si="41"/>
        <v>0</v>
      </c>
      <c r="O48" s="3">
        <f t="shared" si="41"/>
        <v>0</v>
      </c>
      <c r="P48" s="3">
        <f t="shared" si="41"/>
        <v>0</v>
      </c>
      <c r="Q48" s="3"/>
      <c r="R48" s="4">
        <f t="shared" si="3"/>
        <v>0</v>
      </c>
      <c r="S48" s="12"/>
      <c r="T48" s="3">
        <v>0</v>
      </c>
      <c r="U48" s="3">
        <v>0</v>
      </c>
      <c r="V48" s="3">
        <v>0</v>
      </c>
      <c r="W48" s="3">
        <v>0</v>
      </c>
      <c r="X48" s="3">
        <v>0</v>
      </c>
      <c r="Y48" s="3"/>
      <c r="Z48" s="4">
        <f t="shared" si="4"/>
        <v>0</v>
      </c>
      <c r="AA48" s="12"/>
      <c r="AB48" s="3">
        <f t="shared" si="42"/>
        <v>0</v>
      </c>
      <c r="AC48" s="3">
        <f t="shared" si="43"/>
        <v>0</v>
      </c>
      <c r="AD48" s="3">
        <f t="shared" si="44"/>
        <v>0</v>
      </c>
      <c r="AE48" s="3">
        <f t="shared" si="45"/>
        <v>0</v>
      </c>
      <c r="AF48" s="3">
        <f t="shared" si="46"/>
        <v>0</v>
      </c>
      <c r="AH48" s="4">
        <f t="shared" si="16"/>
        <v>0</v>
      </c>
      <c r="AI48" s="12"/>
    </row>
    <row r="49" spans="1:35" x14ac:dyDescent="0.35">
      <c r="A49" s="1" t="s">
        <v>96</v>
      </c>
      <c r="C49" s="8" t="s">
        <v>132</v>
      </c>
      <c r="D49" s="17">
        <v>7300</v>
      </c>
      <c r="E49" s="3" t="e">
        <f>SUMIF(#REF!,$D:$D,#REF!)+SUMIF(#REF!,$D:$D,#REF!)+SUMIF(#REF!,$D:$D,#REF!)+SUMIF(#REF!,$D:$D,#REF!)+SUMIF(#REF!,$D:$D,#REF!)</f>
        <v>#REF!</v>
      </c>
      <c r="F49" s="3" t="e">
        <f>SUMIF(#REF!,$D:$D,#REF!)+SUMIF(#REF!,$D:$D,#REF!)+SUMIF(#REF!,$D:$D,#REF!)+SUMIF(#REF!,$D:$D,#REF!)+SUMIF(#REF!,$D:$D,#REF!)</f>
        <v>#REF!</v>
      </c>
      <c r="G49" s="3" t="e">
        <f>SUMIF(#REF!,$D:$D,#REF!)+SUMIF(#REF!,$D:$D,#REF!)+SUMIF(#REF!,$D:$D,#REF!)+SUMIF(#REF!,$D:$D,#REF!)+SUMIF(#REF!,$D:$D,#REF!)</f>
        <v>#REF!</v>
      </c>
      <c r="H49" s="3" t="e">
        <f>SUMIF(#REF!,$D:$D,#REF!)+SUMIF(#REF!,$D:$D,#REF!)+SUMIF(#REF!,$D:$D,#REF!)+SUMIF(#REF!,$D:$D,#REF!)+SUMIF(#REF!,$D:$D,#REF!)</f>
        <v>#REF!</v>
      </c>
      <c r="I49" s="3"/>
      <c r="J49" s="4" t="e">
        <f t="shared" si="9"/>
        <v>#REF!</v>
      </c>
      <c r="K49" s="12"/>
      <c r="L49" s="3">
        <f t="shared" si="41"/>
        <v>0</v>
      </c>
      <c r="M49" s="3">
        <f t="shared" si="41"/>
        <v>0</v>
      </c>
      <c r="N49" s="3">
        <f t="shared" si="41"/>
        <v>0</v>
      </c>
      <c r="O49" s="3">
        <f t="shared" si="41"/>
        <v>0</v>
      </c>
      <c r="P49" s="3">
        <f t="shared" si="41"/>
        <v>0</v>
      </c>
      <c r="Q49" s="3"/>
      <c r="R49" s="4">
        <f t="shared" si="3"/>
        <v>0</v>
      </c>
      <c r="S49" s="12"/>
      <c r="T49" s="3">
        <v>0</v>
      </c>
      <c r="U49" s="3">
        <v>0</v>
      </c>
      <c r="V49" s="3">
        <v>0</v>
      </c>
      <c r="W49" s="3">
        <v>0</v>
      </c>
      <c r="X49" s="3">
        <v>0</v>
      </c>
      <c r="Y49" s="3"/>
      <c r="Z49" s="4">
        <f t="shared" si="4"/>
        <v>0</v>
      </c>
      <c r="AA49" s="12"/>
      <c r="AB49" s="3">
        <f t="shared" si="42"/>
        <v>0</v>
      </c>
      <c r="AC49" s="3">
        <f t="shared" si="43"/>
        <v>0</v>
      </c>
      <c r="AD49" s="3">
        <f t="shared" si="44"/>
        <v>0</v>
      </c>
      <c r="AE49" s="3">
        <f t="shared" si="45"/>
        <v>0</v>
      </c>
      <c r="AF49" s="3">
        <f t="shared" si="46"/>
        <v>0</v>
      </c>
      <c r="AH49" s="4">
        <f t="shared" si="16"/>
        <v>0</v>
      </c>
      <c r="AI49" s="12"/>
    </row>
    <row r="50" spans="1:35" x14ac:dyDescent="0.35">
      <c r="A50" s="1" t="s">
        <v>96</v>
      </c>
      <c r="C50" s="8" t="s">
        <v>131</v>
      </c>
      <c r="D50" s="17">
        <v>7270</v>
      </c>
      <c r="E50" s="3" t="e">
        <f>SUMIF(#REF!,$D:$D,#REF!)+SUMIF(#REF!,$D:$D,#REF!)+SUMIF(#REF!,$D:$D,#REF!)+SUMIF(#REF!,$D:$D,#REF!)+SUMIF(#REF!,$D:$D,#REF!)</f>
        <v>#REF!</v>
      </c>
      <c r="F50" s="3" t="e">
        <f>SUMIF(#REF!,$D:$D,#REF!)+SUMIF(#REF!,$D:$D,#REF!)+SUMIF(#REF!,$D:$D,#REF!)+SUMIF(#REF!,$D:$D,#REF!)+SUMIF(#REF!,$D:$D,#REF!)</f>
        <v>#REF!</v>
      </c>
      <c r="G50" s="3" t="e">
        <f>SUMIF(#REF!,$D:$D,#REF!)+SUMIF(#REF!,$D:$D,#REF!)+SUMIF(#REF!,$D:$D,#REF!)+SUMIF(#REF!,$D:$D,#REF!)+SUMIF(#REF!,$D:$D,#REF!)</f>
        <v>#REF!</v>
      </c>
      <c r="H50" s="3" t="e">
        <f>SUMIF(#REF!,$D:$D,#REF!)+SUMIF(#REF!,$D:$D,#REF!)+SUMIF(#REF!,$D:$D,#REF!)+SUMIF(#REF!,$D:$D,#REF!)+SUMIF(#REF!,$D:$D,#REF!)</f>
        <v>#REF!</v>
      </c>
      <c r="I50" s="3"/>
      <c r="J50" s="4" t="e">
        <f t="shared" ref="J50" si="47">SUM(E50:H50)</f>
        <v>#REF!</v>
      </c>
      <c r="K50" s="12"/>
      <c r="L50" s="3">
        <f t="shared" si="41"/>
        <v>0</v>
      </c>
      <c r="M50" s="3">
        <f t="shared" si="41"/>
        <v>0</v>
      </c>
      <c r="N50" s="3">
        <f t="shared" si="41"/>
        <v>0</v>
      </c>
      <c r="O50" s="3">
        <f t="shared" si="41"/>
        <v>0</v>
      </c>
      <c r="P50" s="3">
        <f t="shared" si="41"/>
        <v>0</v>
      </c>
      <c r="Q50" s="3"/>
      <c r="R50" s="4">
        <f t="shared" ref="R50" si="48">SUM(L50:P50)</f>
        <v>0</v>
      </c>
      <c r="S50" s="12"/>
      <c r="T50" s="3">
        <v>0</v>
      </c>
      <c r="U50" s="3">
        <v>0</v>
      </c>
      <c r="V50" s="3">
        <v>0</v>
      </c>
      <c r="W50" s="3">
        <v>0</v>
      </c>
      <c r="X50" s="3">
        <v>0</v>
      </c>
      <c r="Y50" s="3"/>
      <c r="Z50" s="4">
        <f t="shared" ref="Z50" si="49">SUM(T50:X50)</f>
        <v>0</v>
      </c>
      <c r="AA50" s="12"/>
      <c r="AB50" s="3">
        <f t="shared" ref="AB50" si="50">T50-L50</f>
        <v>0</v>
      </c>
      <c r="AC50" s="3">
        <f t="shared" ref="AC50" si="51">U50-M50</f>
        <v>0</v>
      </c>
      <c r="AD50" s="3">
        <f t="shared" ref="AD50" si="52">V50-N50</f>
        <v>0</v>
      </c>
      <c r="AE50" s="3">
        <f t="shared" ref="AE50" si="53">W50-O50</f>
        <v>0</v>
      </c>
      <c r="AF50" s="3">
        <f t="shared" ref="AF50" si="54">X50-P50</f>
        <v>0</v>
      </c>
      <c r="AH50" s="4">
        <f t="shared" ref="AH50" si="55">SUM(AB50:AF50)</f>
        <v>0</v>
      </c>
      <c r="AI50" s="12"/>
    </row>
    <row r="51" spans="1:35" x14ac:dyDescent="0.35">
      <c r="A51" s="1" t="s">
        <v>96</v>
      </c>
      <c r="C51" s="8" t="s">
        <v>130</v>
      </c>
      <c r="D51" s="17">
        <v>6625</v>
      </c>
      <c r="E51" s="3" t="e">
        <f>SUMIF(#REF!,$D:$D,#REF!)+SUMIF(#REF!,$D:$D,#REF!)+SUMIF(#REF!,$D:$D,#REF!)+SUMIF(#REF!,$D:$D,#REF!)+SUMIF(#REF!,$D:$D,#REF!)</f>
        <v>#REF!</v>
      </c>
      <c r="F51" s="3" t="e">
        <f>SUMIF(#REF!,$D:$D,#REF!)+SUMIF(#REF!,$D:$D,#REF!)+SUMIF(#REF!,$D:$D,#REF!)+SUMIF(#REF!,$D:$D,#REF!)+SUMIF(#REF!,$D:$D,#REF!)</f>
        <v>#REF!</v>
      </c>
      <c r="G51" s="3" t="e">
        <f>SUMIF(#REF!,$D:$D,#REF!)+SUMIF(#REF!,$D:$D,#REF!)+SUMIF(#REF!,$D:$D,#REF!)+SUMIF(#REF!,$D:$D,#REF!)+SUMIF(#REF!,$D:$D,#REF!)</f>
        <v>#REF!</v>
      </c>
      <c r="H51" s="3" t="e">
        <f>SUMIF(#REF!,$D:$D,#REF!)+SUMIF(#REF!,$D:$D,#REF!)+SUMIF(#REF!,$D:$D,#REF!)+SUMIF(#REF!,$D:$D,#REF!)+SUMIF(#REF!,$D:$D,#REF!)</f>
        <v>#REF!</v>
      </c>
      <c r="I51" s="3"/>
      <c r="J51" s="4" t="e">
        <f t="shared" si="9"/>
        <v>#REF!</v>
      </c>
      <c r="K51" s="12"/>
      <c r="L51" s="3">
        <f t="shared" si="41"/>
        <v>0</v>
      </c>
      <c r="M51" s="3">
        <f t="shared" si="41"/>
        <v>0</v>
      </c>
      <c r="N51" s="3">
        <f t="shared" si="41"/>
        <v>0</v>
      </c>
      <c r="O51" s="3">
        <f t="shared" si="41"/>
        <v>0</v>
      </c>
      <c r="P51" s="3">
        <f t="shared" si="41"/>
        <v>0</v>
      </c>
      <c r="Q51" s="3"/>
      <c r="R51" s="4">
        <f t="shared" si="3"/>
        <v>0</v>
      </c>
      <c r="S51" s="12"/>
      <c r="T51" s="3">
        <v>0</v>
      </c>
      <c r="U51" s="3">
        <v>0</v>
      </c>
      <c r="V51" s="3">
        <v>0</v>
      </c>
      <c r="W51" s="3">
        <v>0</v>
      </c>
      <c r="X51" s="3">
        <v>0</v>
      </c>
      <c r="Y51" s="3"/>
      <c r="Z51" s="4">
        <f t="shared" si="4"/>
        <v>0</v>
      </c>
      <c r="AA51" s="12"/>
      <c r="AB51" s="3">
        <f t="shared" si="42"/>
        <v>0</v>
      </c>
      <c r="AC51" s="3">
        <f t="shared" si="43"/>
        <v>0</v>
      </c>
      <c r="AD51" s="3">
        <f t="shared" si="44"/>
        <v>0</v>
      </c>
      <c r="AE51" s="3">
        <f t="shared" si="45"/>
        <v>0</v>
      </c>
      <c r="AF51" s="3">
        <f t="shared" si="46"/>
        <v>0</v>
      </c>
      <c r="AH51" s="4">
        <f t="shared" si="16"/>
        <v>0</v>
      </c>
      <c r="AI51" s="12"/>
    </row>
    <row r="52" spans="1:35" ht="15" thickBot="1" x14ac:dyDescent="0.4">
      <c r="C52" s="24" t="str">
        <f>"Total"&amp;" " &amp; B46</f>
        <v>Total Other Direct Expense:</v>
      </c>
      <c r="D52" s="25"/>
      <c r="E52" s="26" t="e">
        <f>SUM(E46:E51)</f>
        <v>#REF!</v>
      </c>
      <c r="F52" s="26" t="e">
        <f>SUM(F46:F51)</f>
        <v>#REF!</v>
      </c>
      <c r="G52" s="26" t="e">
        <f>SUM(G46:G51)</f>
        <v>#REF!</v>
      </c>
      <c r="H52" s="26" t="e">
        <f>SUM(H46:H51)</f>
        <v>#REF!</v>
      </c>
      <c r="I52" s="27"/>
      <c r="J52" s="26" t="e">
        <f t="shared" si="9"/>
        <v>#REF!</v>
      </c>
      <c r="K52" s="12"/>
      <c r="L52" s="26">
        <f>SUM(L46:L51)</f>
        <v>0</v>
      </c>
      <c r="M52" s="26">
        <f>SUM(M46:M51)</f>
        <v>0</v>
      </c>
      <c r="N52" s="26">
        <f>SUM(N46:N51)</f>
        <v>0</v>
      </c>
      <c r="O52" s="26">
        <f>SUM(O46:O51)</f>
        <v>0</v>
      </c>
      <c r="P52" s="26">
        <f>SUM(P46:P51)</f>
        <v>0</v>
      </c>
      <c r="Q52" s="26"/>
      <c r="R52" s="26">
        <f t="shared" si="3"/>
        <v>0</v>
      </c>
      <c r="S52" s="12"/>
      <c r="T52" s="26">
        <f>SUM(T46:T51)</f>
        <v>0</v>
      </c>
      <c r="U52" s="26">
        <f>SUM(U46:U51)</f>
        <v>0</v>
      </c>
      <c r="V52" s="26">
        <f>SUM(V46:V51)</f>
        <v>0</v>
      </c>
      <c r="W52" s="26">
        <f>SUM(W46:W51)</f>
        <v>0</v>
      </c>
      <c r="X52" s="26">
        <f>SUM(X46:X51)</f>
        <v>0</v>
      </c>
      <c r="Y52" s="26"/>
      <c r="Z52" s="26">
        <f t="shared" si="4"/>
        <v>0</v>
      </c>
      <c r="AA52" s="12"/>
      <c r="AB52" s="26">
        <f>SUM(AB46:AB51)</f>
        <v>0</v>
      </c>
      <c r="AC52" s="26">
        <f>SUM(AC46:AC51)</f>
        <v>0</v>
      </c>
      <c r="AD52" s="26">
        <f>SUM(AD46:AD51)</f>
        <v>0</v>
      </c>
      <c r="AE52" s="26">
        <f>SUM(AE46:AE51)</f>
        <v>0</v>
      </c>
      <c r="AF52" s="26">
        <f>SUM(AF46:AF51)</f>
        <v>0</v>
      </c>
      <c r="AH52" s="26">
        <f t="shared" si="16"/>
        <v>0</v>
      </c>
      <c r="AI52" s="12"/>
    </row>
    <row r="53" spans="1:35" ht="15" thickTop="1" x14ac:dyDescent="0.35">
      <c r="A53" s="1" t="s">
        <v>96</v>
      </c>
      <c r="B53" s="10" t="s">
        <v>249</v>
      </c>
      <c r="C53" s="8" t="s">
        <v>250</v>
      </c>
      <c r="D53" s="19" t="s">
        <v>251</v>
      </c>
      <c r="E53" s="3" t="e">
        <f>SUMIF(#REF!,$D:$D,#REF!)+SUMIF(#REF!,$D:$D,#REF!)+SUMIF(#REF!,$D:$D,#REF!)+SUMIF(#REF!,$D:$D,#REF!)+SUMIF(#REF!,$D:$D,#REF!)</f>
        <v>#REF!</v>
      </c>
      <c r="F53" s="3" t="e">
        <f>SUMIF(#REF!,$D:$D,#REF!)+SUMIF(#REF!,$D:$D,#REF!)+SUMIF(#REF!,$D:$D,#REF!)+SUMIF(#REF!,$D:$D,#REF!)+SUMIF(#REF!,$D:$D,#REF!)</f>
        <v>#REF!</v>
      </c>
      <c r="G53" s="3" t="e">
        <f>SUMIF(#REF!,$D:$D,#REF!)+SUMIF(#REF!,$D:$D,#REF!)+SUMIF(#REF!,$D:$D,#REF!)+SUMIF(#REF!,$D:$D,#REF!)+SUMIF(#REF!,$D:$D,#REF!)</f>
        <v>#REF!</v>
      </c>
      <c r="H53" s="3" t="e">
        <f>SUMIF(#REF!,$D:$D,#REF!)+SUMIF(#REF!,$D:$D,#REF!)+SUMIF(#REF!,$D:$D,#REF!)+SUMIF(#REF!,$D:$D,#REF!)+SUMIF(#REF!,$D:$D,#REF!)</f>
        <v>#REF!</v>
      </c>
      <c r="I53" s="3"/>
      <c r="J53" s="4" t="e">
        <f t="shared" ref="J53:J56" si="56">SUM(E53:H53)</f>
        <v>#REF!</v>
      </c>
      <c r="K53" s="12"/>
      <c r="L53" s="3">
        <f t="shared" ref="L53:P57" si="57">IF(ISERROR((L$7/$R$7)*$J53),0,(L$7/$R$7)*$J53)</f>
        <v>0</v>
      </c>
      <c r="M53" s="3">
        <f t="shared" si="57"/>
        <v>0</v>
      </c>
      <c r="N53" s="3">
        <f t="shared" si="57"/>
        <v>0</v>
      </c>
      <c r="O53" s="3">
        <f t="shared" si="57"/>
        <v>0</v>
      </c>
      <c r="P53" s="3">
        <f t="shared" si="57"/>
        <v>0</v>
      </c>
      <c r="Q53" s="3"/>
      <c r="R53" s="4">
        <f t="shared" si="3"/>
        <v>0</v>
      </c>
      <c r="S53" s="12"/>
      <c r="T53" s="3">
        <v>0</v>
      </c>
      <c r="U53" s="3">
        <v>0</v>
      </c>
      <c r="V53" s="3">
        <v>0</v>
      </c>
      <c r="W53" s="3">
        <v>0</v>
      </c>
      <c r="X53" s="3">
        <v>0</v>
      </c>
      <c r="Y53" s="3"/>
      <c r="Z53" s="4">
        <f t="shared" si="4"/>
        <v>0</v>
      </c>
      <c r="AA53" s="12"/>
      <c r="AB53" s="3">
        <f t="shared" ref="AB53:AB57" si="58">T53-L53</f>
        <v>0</v>
      </c>
      <c r="AC53" s="3">
        <f t="shared" ref="AC53:AC57" si="59">U53-M53</f>
        <v>0</v>
      </c>
      <c r="AD53" s="3">
        <f t="shared" ref="AD53:AD57" si="60">V53-N53</f>
        <v>0</v>
      </c>
      <c r="AE53" s="3">
        <f t="shared" ref="AE53:AE57" si="61">W53-O53</f>
        <v>0</v>
      </c>
      <c r="AF53" s="3">
        <f t="shared" ref="AF53:AF57" si="62">X53-P53</f>
        <v>0</v>
      </c>
      <c r="AH53" s="4">
        <f t="shared" ref="AH53:AH56" si="63">SUM(AB53:AF53)</f>
        <v>0</v>
      </c>
      <c r="AI53" s="12"/>
    </row>
    <row r="54" spans="1:35" x14ac:dyDescent="0.35">
      <c r="A54" s="1" t="s">
        <v>96</v>
      </c>
      <c r="C54" s="8" t="s">
        <v>252</v>
      </c>
      <c r="D54" s="19" t="s">
        <v>253</v>
      </c>
      <c r="E54" s="3" t="e">
        <f>SUMIF(#REF!,$D:$D,#REF!)+SUMIF(#REF!,$D:$D,#REF!)+SUMIF(#REF!,$D:$D,#REF!)+SUMIF(#REF!,$D:$D,#REF!)+SUMIF(#REF!,$D:$D,#REF!)</f>
        <v>#REF!</v>
      </c>
      <c r="F54" s="3" t="e">
        <f>SUMIF(#REF!,$D:$D,#REF!)+SUMIF(#REF!,$D:$D,#REF!)+SUMIF(#REF!,$D:$D,#REF!)+SUMIF(#REF!,$D:$D,#REF!)+SUMIF(#REF!,$D:$D,#REF!)</f>
        <v>#REF!</v>
      </c>
      <c r="G54" s="3" t="e">
        <f>SUMIF(#REF!,$D:$D,#REF!)+SUMIF(#REF!,$D:$D,#REF!)+SUMIF(#REF!,$D:$D,#REF!)+SUMIF(#REF!,$D:$D,#REF!)+SUMIF(#REF!,$D:$D,#REF!)</f>
        <v>#REF!</v>
      </c>
      <c r="H54" s="3" t="e">
        <f>SUMIF(#REF!,$D:$D,#REF!)+SUMIF(#REF!,$D:$D,#REF!)+SUMIF(#REF!,$D:$D,#REF!)+SUMIF(#REF!,$D:$D,#REF!)+SUMIF(#REF!,$D:$D,#REF!)</f>
        <v>#REF!</v>
      </c>
      <c r="I54" s="3"/>
      <c r="J54" s="4" t="e">
        <f t="shared" si="56"/>
        <v>#REF!</v>
      </c>
      <c r="K54" s="12"/>
      <c r="L54" s="3">
        <f t="shared" si="57"/>
        <v>0</v>
      </c>
      <c r="M54" s="3">
        <f t="shared" si="57"/>
        <v>0</v>
      </c>
      <c r="N54" s="3">
        <f t="shared" si="57"/>
        <v>0</v>
      </c>
      <c r="O54" s="3">
        <f t="shared" si="57"/>
        <v>0</v>
      </c>
      <c r="P54" s="3">
        <f t="shared" si="57"/>
        <v>0</v>
      </c>
      <c r="Q54" s="3"/>
      <c r="R54" s="4">
        <f t="shared" si="3"/>
        <v>0</v>
      </c>
      <c r="S54" s="12"/>
      <c r="T54" s="3">
        <v>0</v>
      </c>
      <c r="U54" s="3">
        <v>0</v>
      </c>
      <c r="V54" s="3">
        <v>0</v>
      </c>
      <c r="W54" s="3">
        <v>0</v>
      </c>
      <c r="X54" s="3">
        <v>0</v>
      </c>
      <c r="Y54" s="3"/>
      <c r="Z54" s="4">
        <f t="shared" si="4"/>
        <v>0</v>
      </c>
      <c r="AA54" s="12"/>
      <c r="AB54" s="3">
        <f t="shared" si="58"/>
        <v>0</v>
      </c>
      <c r="AC54" s="3">
        <f t="shared" si="59"/>
        <v>0</v>
      </c>
      <c r="AD54" s="3">
        <f t="shared" si="60"/>
        <v>0</v>
      </c>
      <c r="AE54" s="3">
        <f t="shared" si="61"/>
        <v>0</v>
      </c>
      <c r="AF54" s="3">
        <f t="shared" si="62"/>
        <v>0</v>
      </c>
      <c r="AH54" s="4">
        <f t="shared" si="63"/>
        <v>0</v>
      </c>
      <c r="AI54" s="12"/>
    </row>
    <row r="55" spans="1:35" x14ac:dyDescent="0.35">
      <c r="A55" s="1" t="s">
        <v>96</v>
      </c>
      <c r="C55" s="8" t="s">
        <v>254</v>
      </c>
      <c r="D55" s="19" t="s">
        <v>255</v>
      </c>
      <c r="E55" s="3" t="e">
        <f>SUMIF(#REF!,$D:$D,#REF!)+SUMIF(#REF!,$D:$D,#REF!)+SUMIF(#REF!,$D:$D,#REF!)+SUMIF(#REF!,$D:$D,#REF!)+SUMIF(#REF!,$D:$D,#REF!)</f>
        <v>#REF!</v>
      </c>
      <c r="F55" s="3" t="e">
        <f>SUMIF(#REF!,$D:$D,#REF!)+SUMIF(#REF!,$D:$D,#REF!)+SUMIF(#REF!,$D:$D,#REF!)+SUMIF(#REF!,$D:$D,#REF!)+SUMIF(#REF!,$D:$D,#REF!)</f>
        <v>#REF!</v>
      </c>
      <c r="G55" s="3" t="e">
        <f>SUMIF(#REF!,$D:$D,#REF!)+SUMIF(#REF!,$D:$D,#REF!)+SUMIF(#REF!,$D:$D,#REF!)+SUMIF(#REF!,$D:$D,#REF!)+SUMIF(#REF!,$D:$D,#REF!)</f>
        <v>#REF!</v>
      </c>
      <c r="H55" s="3" t="e">
        <f>SUMIF(#REF!,$D:$D,#REF!)+SUMIF(#REF!,$D:$D,#REF!)+SUMIF(#REF!,$D:$D,#REF!)+SUMIF(#REF!,$D:$D,#REF!)+SUMIF(#REF!,$D:$D,#REF!)</f>
        <v>#REF!</v>
      </c>
      <c r="I55" s="3"/>
      <c r="J55" s="4" t="e">
        <f t="shared" si="56"/>
        <v>#REF!</v>
      </c>
      <c r="K55" s="12"/>
      <c r="L55" s="3">
        <f t="shared" si="57"/>
        <v>0</v>
      </c>
      <c r="M55" s="3">
        <f t="shared" si="57"/>
        <v>0</v>
      </c>
      <c r="N55" s="3">
        <f t="shared" si="57"/>
        <v>0</v>
      </c>
      <c r="O55" s="3">
        <f t="shared" si="57"/>
        <v>0</v>
      </c>
      <c r="P55" s="3">
        <f t="shared" si="57"/>
        <v>0</v>
      </c>
      <c r="Q55" s="3"/>
      <c r="R55" s="4">
        <f t="shared" si="3"/>
        <v>0</v>
      </c>
      <c r="S55" s="12"/>
      <c r="T55" s="3">
        <v>0</v>
      </c>
      <c r="U55" s="3">
        <v>0</v>
      </c>
      <c r="V55" s="3">
        <v>0</v>
      </c>
      <c r="W55" s="3">
        <v>0</v>
      </c>
      <c r="X55" s="3">
        <v>0</v>
      </c>
      <c r="Y55" s="3"/>
      <c r="Z55" s="4">
        <f t="shared" si="4"/>
        <v>0</v>
      </c>
      <c r="AA55" s="12"/>
      <c r="AB55" s="3">
        <f t="shared" si="58"/>
        <v>0</v>
      </c>
      <c r="AC55" s="3">
        <f t="shared" si="59"/>
        <v>0</v>
      </c>
      <c r="AD55" s="3">
        <f t="shared" si="60"/>
        <v>0</v>
      </c>
      <c r="AE55" s="3">
        <f t="shared" si="61"/>
        <v>0</v>
      </c>
      <c r="AF55" s="3">
        <f t="shared" si="62"/>
        <v>0</v>
      </c>
      <c r="AH55" s="4">
        <f t="shared" si="63"/>
        <v>0</v>
      </c>
      <c r="AI55" s="12"/>
    </row>
    <row r="56" spans="1:35" x14ac:dyDescent="0.35">
      <c r="A56" s="1" t="s">
        <v>96</v>
      </c>
      <c r="C56" s="8" t="s">
        <v>256</v>
      </c>
      <c r="D56" s="19" t="s">
        <v>257</v>
      </c>
      <c r="E56" s="3" t="e">
        <f>SUMIF(#REF!,$D:$D,#REF!)+SUMIF(#REF!,$D:$D,#REF!)+SUMIF(#REF!,$D:$D,#REF!)+SUMIF(#REF!,$D:$D,#REF!)+SUMIF(#REF!,$D:$D,#REF!)</f>
        <v>#REF!</v>
      </c>
      <c r="F56" s="3" t="e">
        <f>SUMIF(#REF!,$D:$D,#REF!)+SUMIF(#REF!,$D:$D,#REF!)+SUMIF(#REF!,$D:$D,#REF!)+SUMIF(#REF!,$D:$D,#REF!)+SUMIF(#REF!,$D:$D,#REF!)</f>
        <v>#REF!</v>
      </c>
      <c r="G56" s="3" t="e">
        <f>SUMIF(#REF!,$D:$D,#REF!)+SUMIF(#REF!,$D:$D,#REF!)+SUMIF(#REF!,$D:$D,#REF!)+SUMIF(#REF!,$D:$D,#REF!)+SUMIF(#REF!,$D:$D,#REF!)</f>
        <v>#REF!</v>
      </c>
      <c r="H56" s="3" t="e">
        <f>SUMIF(#REF!,$D:$D,#REF!)+SUMIF(#REF!,$D:$D,#REF!)+SUMIF(#REF!,$D:$D,#REF!)+SUMIF(#REF!,$D:$D,#REF!)+SUMIF(#REF!,$D:$D,#REF!)</f>
        <v>#REF!</v>
      </c>
      <c r="I56" s="3"/>
      <c r="J56" s="4" t="e">
        <f t="shared" si="56"/>
        <v>#REF!</v>
      </c>
      <c r="K56" s="12"/>
      <c r="L56" s="3">
        <f t="shared" si="57"/>
        <v>0</v>
      </c>
      <c r="M56" s="3">
        <f t="shared" si="57"/>
        <v>0</v>
      </c>
      <c r="N56" s="3">
        <f t="shared" si="57"/>
        <v>0</v>
      </c>
      <c r="O56" s="3">
        <f t="shared" si="57"/>
        <v>0</v>
      </c>
      <c r="P56" s="3">
        <f t="shared" si="57"/>
        <v>0</v>
      </c>
      <c r="Q56" s="3"/>
      <c r="R56" s="4">
        <f t="shared" si="3"/>
        <v>0</v>
      </c>
      <c r="S56" s="12"/>
      <c r="T56" s="3">
        <v>0</v>
      </c>
      <c r="U56" s="3">
        <v>0</v>
      </c>
      <c r="V56" s="3">
        <v>0</v>
      </c>
      <c r="W56" s="3">
        <v>0</v>
      </c>
      <c r="X56" s="3">
        <v>0</v>
      </c>
      <c r="Y56" s="3"/>
      <c r="Z56" s="4">
        <f t="shared" si="4"/>
        <v>0</v>
      </c>
      <c r="AA56" s="12"/>
      <c r="AB56" s="3">
        <f t="shared" si="58"/>
        <v>0</v>
      </c>
      <c r="AC56" s="3">
        <f t="shared" si="59"/>
        <v>0</v>
      </c>
      <c r="AD56" s="3">
        <f t="shared" si="60"/>
        <v>0</v>
      </c>
      <c r="AE56" s="3">
        <f t="shared" si="61"/>
        <v>0</v>
      </c>
      <c r="AF56" s="3">
        <f t="shared" si="62"/>
        <v>0</v>
      </c>
      <c r="AH56" s="4">
        <f t="shared" si="63"/>
        <v>0</v>
      </c>
      <c r="AI56" s="12"/>
    </row>
    <row r="57" spans="1:35" x14ac:dyDescent="0.35">
      <c r="A57" s="1" t="s">
        <v>96</v>
      </c>
      <c r="C57" s="8" t="s">
        <v>258</v>
      </c>
      <c r="D57" s="19" t="s">
        <v>259</v>
      </c>
      <c r="E57" s="3" t="e">
        <f>SUMIF(#REF!,$D:$D,#REF!)+SUMIF(#REF!,$D:$D,#REF!)+SUMIF(#REF!,$D:$D,#REF!)+SUMIF(#REF!,$D:$D,#REF!)+SUMIF(#REF!,$D:$D,#REF!)</f>
        <v>#REF!</v>
      </c>
      <c r="F57" s="3" t="e">
        <f>SUMIF(#REF!,$D:$D,#REF!)+SUMIF(#REF!,$D:$D,#REF!)+SUMIF(#REF!,$D:$D,#REF!)+SUMIF(#REF!,$D:$D,#REF!)+SUMIF(#REF!,$D:$D,#REF!)</f>
        <v>#REF!</v>
      </c>
      <c r="G57" s="3" t="e">
        <f>SUMIF(#REF!,$D:$D,#REF!)+SUMIF(#REF!,$D:$D,#REF!)+SUMIF(#REF!,$D:$D,#REF!)+SUMIF(#REF!,$D:$D,#REF!)+SUMIF(#REF!,$D:$D,#REF!)</f>
        <v>#REF!</v>
      </c>
      <c r="H57" s="3" t="e">
        <f>SUMIF(#REF!,$D:$D,#REF!)+SUMIF(#REF!,$D:$D,#REF!)+SUMIF(#REF!,$D:$D,#REF!)+SUMIF(#REF!,$D:$D,#REF!)+SUMIF(#REF!,$D:$D,#REF!)</f>
        <v>#REF!</v>
      </c>
      <c r="I57" s="3"/>
      <c r="J57" s="4" t="e">
        <f>SUM(E57:H57)</f>
        <v>#REF!</v>
      </c>
      <c r="K57" s="12"/>
      <c r="L57" s="3">
        <f t="shared" si="57"/>
        <v>0</v>
      </c>
      <c r="M57" s="3">
        <f t="shared" si="57"/>
        <v>0</v>
      </c>
      <c r="N57" s="3">
        <f t="shared" si="57"/>
        <v>0</v>
      </c>
      <c r="O57" s="3">
        <f t="shared" si="57"/>
        <v>0</v>
      </c>
      <c r="P57" s="3">
        <f t="shared" si="57"/>
        <v>0</v>
      </c>
      <c r="Q57" s="3"/>
      <c r="R57" s="4">
        <f t="shared" si="3"/>
        <v>0</v>
      </c>
      <c r="S57" s="12"/>
      <c r="T57" s="3">
        <v>0</v>
      </c>
      <c r="U57" s="3">
        <v>0</v>
      </c>
      <c r="V57" s="3">
        <v>0</v>
      </c>
      <c r="W57" s="3">
        <v>0</v>
      </c>
      <c r="X57" s="3">
        <v>0</v>
      </c>
      <c r="Y57" s="3"/>
      <c r="Z57" s="4">
        <f t="shared" si="4"/>
        <v>0</v>
      </c>
      <c r="AA57" s="12"/>
      <c r="AB57" s="3">
        <f t="shared" si="58"/>
        <v>0</v>
      </c>
      <c r="AC57" s="3">
        <f t="shared" si="59"/>
        <v>0</v>
      </c>
      <c r="AD57" s="3">
        <f t="shared" si="60"/>
        <v>0</v>
      </c>
      <c r="AE57" s="3">
        <f t="shared" si="61"/>
        <v>0</v>
      </c>
      <c r="AF57" s="3">
        <f t="shared" si="62"/>
        <v>0</v>
      </c>
      <c r="AH57" s="4">
        <f>SUM(AB57:AF57)</f>
        <v>0</v>
      </c>
      <c r="AI57" s="12"/>
    </row>
    <row r="58" spans="1:35" ht="15" thickBot="1" x14ac:dyDescent="0.4">
      <c r="C58" s="24" t="str">
        <f>"Total"&amp;" " &amp; B53</f>
        <v>Total Other Expenses</v>
      </c>
      <c r="D58" s="25"/>
      <c r="E58" s="26" t="e">
        <f>SUM(E53:E57)</f>
        <v>#REF!</v>
      </c>
      <c r="F58" s="26" t="e">
        <f>SUM(F53:F57)</f>
        <v>#REF!</v>
      </c>
      <c r="G58" s="26" t="e">
        <f>SUM(G53:G57)</f>
        <v>#REF!</v>
      </c>
      <c r="H58" s="26" t="e">
        <f>SUM(H53:H57)</f>
        <v>#REF!</v>
      </c>
      <c r="I58" s="27"/>
      <c r="J58" s="26" t="e">
        <f>SUM(E58:H58)</f>
        <v>#REF!</v>
      </c>
      <c r="K58" s="12"/>
      <c r="L58" s="26">
        <f>SUM(L53:L57)</f>
        <v>0</v>
      </c>
      <c r="M58" s="26">
        <f>SUM(M53:M57)</f>
        <v>0</v>
      </c>
      <c r="N58" s="26">
        <f>SUM(N53:N57)</f>
        <v>0</v>
      </c>
      <c r="O58" s="26">
        <f>SUM(O53:O57)</f>
        <v>0</v>
      </c>
      <c r="P58" s="26">
        <f>SUM(P53:P57)</f>
        <v>0</v>
      </c>
      <c r="Q58" s="26"/>
      <c r="R58" s="26">
        <f t="shared" si="3"/>
        <v>0</v>
      </c>
      <c r="S58" s="12"/>
      <c r="T58" s="26">
        <f>SUM(T53:T57)</f>
        <v>0</v>
      </c>
      <c r="U58" s="26">
        <f>SUM(U53:U57)</f>
        <v>0</v>
      </c>
      <c r="V58" s="26">
        <f>SUM(V53:V57)</f>
        <v>0</v>
      </c>
      <c r="W58" s="26">
        <f>SUM(W53:W57)</f>
        <v>0</v>
      </c>
      <c r="X58" s="26">
        <f>SUM(X53:X57)</f>
        <v>0</v>
      </c>
      <c r="Y58" s="26"/>
      <c r="Z58" s="26">
        <f t="shared" si="4"/>
        <v>0</v>
      </c>
      <c r="AA58" s="12"/>
      <c r="AB58" s="26">
        <f>SUM(AB53:AB57)</f>
        <v>0</v>
      </c>
      <c r="AC58" s="26">
        <f>SUM(AC53:AC57)</f>
        <v>0</v>
      </c>
      <c r="AD58" s="26">
        <f>SUM(AD53:AD57)</f>
        <v>0</v>
      </c>
      <c r="AE58" s="26">
        <f>SUM(AE53:AE57)</f>
        <v>0</v>
      </c>
      <c r="AF58" s="26">
        <f>SUM(AF53:AF57)</f>
        <v>0</v>
      </c>
      <c r="AH58" s="26">
        <f>SUM(AB58:AF58)</f>
        <v>0</v>
      </c>
      <c r="AI58" s="12"/>
    </row>
    <row r="59" spans="1:35" ht="15" thickTop="1" x14ac:dyDescent="0.35">
      <c r="A59" s="1" t="s">
        <v>96</v>
      </c>
      <c r="B59" s="10" t="s">
        <v>134</v>
      </c>
      <c r="C59" s="8" t="s">
        <v>260</v>
      </c>
      <c r="D59" s="19">
        <v>7250</v>
      </c>
      <c r="E59" s="3" t="e">
        <f>SUMIF(#REF!,$D:$D,#REF!)+SUMIF(#REF!,$D:$D,#REF!)+SUMIF(#REF!,$D:$D,#REF!)+SUMIF(#REF!,$D:$D,#REF!)+SUMIF(#REF!,$D:$D,#REF!)</f>
        <v>#REF!</v>
      </c>
      <c r="F59" s="3" t="e">
        <f>SUMIF(#REF!,$D:$D,#REF!)+SUMIF(#REF!,$D:$D,#REF!)+SUMIF(#REF!,$D:$D,#REF!)+SUMIF(#REF!,$D:$D,#REF!)+SUMIF(#REF!,$D:$D,#REF!)</f>
        <v>#REF!</v>
      </c>
      <c r="G59" s="3" t="e">
        <f>SUMIF(#REF!,$D:$D,#REF!)+SUMIF(#REF!,$D:$D,#REF!)+SUMIF(#REF!,$D:$D,#REF!)+SUMIF(#REF!,$D:$D,#REF!)+SUMIF(#REF!,$D:$D,#REF!)</f>
        <v>#REF!</v>
      </c>
      <c r="H59" s="3" t="e">
        <f>SUMIF(#REF!,$D:$D,#REF!)+SUMIF(#REF!,$D:$D,#REF!)+SUMIF(#REF!,$D:$D,#REF!)+SUMIF(#REF!,$D:$D,#REF!)+SUMIF(#REF!,$D:$D,#REF!)</f>
        <v>#REF!</v>
      </c>
      <c r="I59" s="3"/>
      <c r="J59" s="4" t="e">
        <f t="shared" si="9"/>
        <v>#REF!</v>
      </c>
      <c r="K59" s="12"/>
      <c r="L59" s="3">
        <f t="shared" ref="L59:P62" si="64">IF(ISERROR((L$7/$R$7)*$J59),0,(L$7/$R$7)*$J59)</f>
        <v>0</v>
      </c>
      <c r="M59" s="3">
        <f t="shared" si="64"/>
        <v>0</v>
      </c>
      <c r="N59" s="3">
        <f t="shared" si="64"/>
        <v>0</v>
      </c>
      <c r="O59" s="3">
        <f t="shared" si="64"/>
        <v>0</v>
      </c>
      <c r="P59" s="3">
        <f t="shared" si="64"/>
        <v>0</v>
      </c>
      <c r="Q59" s="3"/>
      <c r="R59" s="4">
        <f t="shared" si="3"/>
        <v>0</v>
      </c>
      <c r="S59" s="12"/>
      <c r="T59" s="3">
        <v>0</v>
      </c>
      <c r="U59" s="3">
        <v>0</v>
      </c>
      <c r="V59" s="3">
        <v>0</v>
      </c>
      <c r="W59" s="3">
        <v>0</v>
      </c>
      <c r="X59" s="3">
        <v>0</v>
      </c>
      <c r="Y59" s="3"/>
      <c r="Z59" s="4">
        <f t="shared" si="4"/>
        <v>0</v>
      </c>
      <c r="AA59" s="12"/>
      <c r="AB59" s="3">
        <f t="shared" ref="AB59:AB62" si="65">T59-L59</f>
        <v>0</v>
      </c>
      <c r="AC59" s="3">
        <f t="shared" ref="AC59:AC62" si="66">U59-M59</f>
        <v>0</v>
      </c>
      <c r="AD59" s="3">
        <f t="shared" ref="AD59:AD62" si="67">V59-N59</f>
        <v>0</v>
      </c>
      <c r="AE59" s="3">
        <f t="shared" ref="AE59:AE62" si="68">W59-O59</f>
        <v>0</v>
      </c>
      <c r="AF59" s="3">
        <f t="shared" ref="AF59:AF62" si="69">X59-P59</f>
        <v>0</v>
      </c>
      <c r="AH59" s="4">
        <f t="shared" si="16"/>
        <v>0</v>
      </c>
      <c r="AI59" s="12"/>
    </row>
    <row r="60" spans="1:35" x14ac:dyDescent="0.35">
      <c r="A60" s="1" t="s">
        <v>96</v>
      </c>
      <c r="C60" s="8" t="s">
        <v>261</v>
      </c>
      <c r="D60" s="19">
        <v>7070</v>
      </c>
      <c r="E60" s="3" t="e">
        <f>SUMIF(#REF!,$D:$D,#REF!)+SUMIF(#REF!,$D:$D,#REF!)+SUMIF(#REF!,$D:$D,#REF!)+SUMIF(#REF!,$D:$D,#REF!)+SUMIF(#REF!,$D:$D,#REF!)</f>
        <v>#REF!</v>
      </c>
      <c r="F60" s="3" t="e">
        <f>SUMIF(#REF!,$D:$D,#REF!)+SUMIF(#REF!,$D:$D,#REF!)+SUMIF(#REF!,$D:$D,#REF!)+SUMIF(#REF!,$D:$D,#REF!)+SUMIF(#REF!,$D:$D,#REF!)</f>
        <v>#REF!</v>
      </c>
      <c r="G60" s="3" t="e">
        <f>SUMIF(#REF!,$D:$D,#REF!)+SUMIF(#REF!,$D:$D,#REF!)+SUMIF(#REF!,$D:$D,#REF!)+SUMIF(#REF!,$D:$D,#REF!)+SUMIF(#REF!,$D:$D,#REF!)</f>
        <v>#REF!</v>
      </c>
      <c r="H60" s="3" t="e">
        <f>SUMIF(#REF!,$D:$D,#REF!)+SUMIF(#REF!,$D:$D,#REF!)+SUMIF(#REF!,$D:$D,#REF!)+SUMIF(#REF!,$D:$D,#REF!)+SUMIF(#REF!,$D:$D,#REF!)</f>
        <v>#REF!</v>
      </c>
      <c r="I60" s="3"/>
      <c r="J60" s="4" t="e">
        <f t="shared" si="9"/>
        <v>#REF!</v>
      </c>
      <c r="K60" s="12"/>
      <c r="L60" s="3">
        <f t="shared" si="64"/>
        <v>0</v>
      </c>
      <c r="M60" s="3">
        <f t="shared" si="64"/>
        <v>0</v>
      </c>
      <c r="N60" s="3">
        <f t="shared" si="64"/>
        <v>0</v>
      </c>
      <c r="O60" s="3">
        <f t="shared" si="64"/>
        <v>0</v>
      </c>
      <c r="P60" s="3">
        <f t="shared" si="64"/>
        <v>0</v>
      </c>
      <c r="Q60" s="3"/>
      <c r="R60" s="4">
        <f t="shared" si="3"/>
        <v>0</v>
      </c>
      <c r="S60" s="12"/>
      <c r="T60" s="3">
        <v>0</v>
      </c>
      <c r="U60" s="3">
        <v>0</v>
      </c>
      <c r="V60" s="3">
        <v>0</v>
      </c>
      <c r="W60" s="3">
        <v>0</v>
      </c>
      <c r="X60" s="3">
        <v>0</v>
      </c>
      <c r="Y60" s="3"/>
      <c r="Z60" s="4">
        <f t="shared" si="4"/>
        <v>0</v>
      </c>
      <c r="AA60" s="12"/>
      <c r="AB60" s="3">
        <f t="shared" si="65"/>
        <v>0</v>
      </c>
      <c r="AC60" s="3">
        <f t="shared" si="66"/>
        <v>0</v>
      </c>
      <c r="AD60" s="3">
        <f t="shared" si="67"/>
        <v>0</v>
      </c>
      <c r="AE60" s="3">
        <f t="shared" si="68"/>
        <v>0</v>
      </c>
      <c r="AF60" s="3">
        <f t="shared" si="69"/>
        <v>0</v>
      </c>
      <c r="AH60" s="4">
        <f t="shared" si="16"/>
        <v>0</v>
      </c>
      <c r="AI60" s="12"/>
    </row>
    <row r="61" spans="1:35" x14ac:dyDescent="0.35">
      <c r="A61" s="1" t="s">
        <v>96</v>
      </c>
      <c r="C61" s="8" t="s">
        <v>136</v>
      </c>
      <c r="D61" s="19">
        <v>7075</v>
      </c>
      <c r="E61" s="3" t="e">
        <f>SUMIF(#REF!,$D:$D,#REF!)+SUMIF(#REF!,$D:$D,#REF!)+SUMIF(#REF!,$D:$D,#REF!)+SUMIF(#REF!,$D:$D,#REF!)+SUMIF(#REF!,$D:$D,#REF!)</f>
        <v>#REF!</v>
      </c>
      <c r="F61" s="3" t="e">
        <f>SUMIF(#REF!,$D:$D,#REF!)+SUMIF(#REF!,$D:$D,#REF!)+SUMIF(#REF!,$D:$D,#REF!)+SUMIF(#REF!,$D:$D,#REF!)+SUMIF(#REF!,$D:$D,#REF!)</f>
        <v>#REF!</v>
      </c>
      <c r="G61" s="3" t="e">
        <f>SUMIF(#REF!,$D:$D,#REF!)+SUMIF(#REF!,$D:$D,#REF!)+SUMIF(#REF!,$D:$D,#REF!)+SUMIF(#REF!,$D:$D,#REF!)+SUMIF(#REF!,$D:$D,#REF!)</f>
        <v>#REF!</v>
      </c>
      <c r="H61" s="3" t="e">
        <f>SUMIF(#REF!,$D:$D,#REF!)+SUMIF(#REF!,$D:$D,#REF!)+SUMIF(#REF!,$D:$D,#REF!)+SUMIF(#REF!,$D:$D,#REF!)+SUMIF(#REF!,$D:$D,#REF!)</f>
        <v>#REF!</v>
      </c>
      <c r="I61" s="3"/>
      <c r="J61" s="4" t="e">
        <f t="shared" si="9"/>
        <v>#REF!</v>
      </c>
      <c r="K61" s="12"/>
      <c r="L61" s="3">
        <f t="shared" si="64"/>
        <v>0</v>
      </c>
      <c r="M61" s="3">
        <f t="shared" si="64"/>
        <v>0</v>
      </c>
      <c r="N61" s="3">
        <f t="shared" si="64"/>
        <v>0</v>
      </c>
      <c r="O61" s="3">
        <f t="shared" si="64"/>
        <v>0</v>
      </c>
      <c r="P61" s="3">
        <f t="shared" si="64"/>
        <v>0</v>
      </c>
      <c r="Q61" s="3"/>
      <c r="R61" s="4">
        <f t="shared" si="3"/>
        <v>0</v>
      </c>
      <c r="S61" s="12"/>
      <c r="T61" s="3">
        <v>0</v>
      </c>
      <c r="U61" s="3">
        <v>0</v>
      </c>
      <c r="V61" s="3">
        <v>0</v>
      </c>
      <c r="W61" s="3">
        <v>0</v>
      </c>
      <c r="X61" s="3">
        <v>0</v>
      </c>
      <c r="Y61" s="3"/>
      <c r="Z61" s="4">
        <f t="shared" si="4"/>
        <v>0</v>
      </c>
      <c r="AA61" s="12"/>
      <c r="AB61" s="3">
        <f t="shared" si="65"/>
        <v>0</v>
      </c>
      <c r="AC61" s="3">
        <f t="shared" si="66"/>
        <v>0</v>
      </c>
      <c r="AD61" s="3">
        <f t="shared" si="67"/>
        <v>0</v>
      </c>
      <c r="AE61" s="3">
        <f t="shared" si="68"/>
        <v>0</v>
      </c>
      <c r="AF61" s="3">
        <f t="shared" si="69"/>
        <v>0</v>
      </c>
      <c r="AH61" s="4">
        <f t="shared" si="16"/>
        <v>0</v>
      </c>
      <c r="AI61" s="12"/>
    </row>
    <row r="62" spans="1:35" x14ac:dyDescent="0.35">
      <c r="A62" s="1" t="s">
        <v>96</v>
      </c>
      <c r="C62" s="8" t="s">
        <v>137</v>
      </c>
      <c r="D62" s="19">
        <v>7080</v>
      </c>
      <c r="E62" s="3" t="e">
        <f>SUMIF(#REF!,$D:$D,#REF!)+SUMIF(#REF!,$D:$D,#REF!)+SUMIF(#REF!,$D:$D,#REF!)+SUMIF(#REF!,$D:$D,#REF!)+SUMIF(#REF!,$D:$D,#REF!)</f>
        <v>#REF!</v>
      </c>
      <c r="F62" s="3" t="e">
        <f>SUMIF(#REF!,$D:$D,#REF!)+SUMIF(#REF!,$D:$D,#REF!)+SUMIF(#REF!,$D:$D,#REF!)+SUMIF(#REF!,$D:$D,#REF!)+SUMIF(#REF!,$D:$D,#REF!)</f>
        <v>#REF!</v>
      </c>
      <c r="G62" s="3" t="e">
        <f>SUMIF(#REF!,$D:$D,#REF!)+SUMIF(#REF!,$D:$D,#REF!)+SUMIF(#REF!,$D:$D,#REF!)+SUMIF(#REF!,$D:$D,#REF!)+SUMIF(#REF!,$D:$D,#REF!)</f>
        <v>#REF!</v>
      </c>
      <c r="H62" s="3" t="e">
        <f>SUMIF(#REF!,$D:$D,#REF!)+SUMIF(#REF!,$D:$D,#REF!)+SUMIF(#REF!,$D:$D,#REF!)+SUMIF(#REF!,$D:$D,#REF!)+SUMIF(#REF!,$D:$D,#REF!)</f>
        <v>#REF!</v>
      </c>
      <c r="I62" s="3"/>
      <c r="J62" s="4" t="e">
        <f>SUM(E62:H62)</f>
        <v>#REF!</v>
      </c>
      <c r="K62" s="12"/>
      <c r="L62" s="3">
        <f t="shared" si="64"/>
        <v>0</v>
      </c>
      <c r="M62" s="3">
        <f t="shared" si="64"/>
        <v>0</v>
      </c>
      <c r="N62" s="3">
        <f t="shared" si="64"/>
        <v>0</v>
      </c>
      <c r="O62" s="3">
        <f t="shared" si="64"/>
        <v>0</v>
      </c>
      <c r="P62" s="3">
        <f t="shared" si="64"/>
        <v>0</v>
      </c>
      <c r="Q62" s="3"/>
      <c r="R62" s="4">
        <f t="shared" si="3"/>
        <v>0</v>
      </c>
      <c r="S62" s="12"/>
      <c r="T62" s="3">
        <v>0</v>
      </c>
      <c r="U62" s="3">
        <v>0</v>
      </c>
      <c r="V62" s="3">
        <v>0</v>
      </c>
      <c r="W62" s="3">
        <v>0</v>
      </c>
      <c r="X62" s="3">
        <v>0</v>
      </c>
      <c r="Y62" s="3"/>
      <c r="Z62" s="4">
        <f t="shared" si="4"/>
        <v>0</v>
      </c>
      <c r="AA62" s="12"/>
      <c r="AB62" s="3">
        <f t="shared" si="65"/>
        <v>0</v>
      </c>
      <c r="AC62" s="3">
        <f t="shared" si="66"/>
        <v>0</v>
      </c>
      <c r="AD62" s="3">
        <f t="shared" si="67"/>
        <v>0</v>
      </c>
      <c r="AE62" s="3">
        <f t="shared" si="68"/>
        <v>0</v>
      </c>
      <c r="AF62" s="3">
        <f t="shared" si="69"/>
        <v>0</v>
      </c>
      <c r="AH62" s="4">
        <f>SUM(AB62:AF62)</f>
        <v>0</v>
      </c>
      <c r="AI62" s="12"/>
    </row>
    <row r="63" spans="1:35" ht="15" thickBot="1" x14ac:dyDescent="0.4">
      <c r="C63" s="24" t="str">
        <f>"Total"&amp;" " &amp; B59</f>
        <v>Total Software/Equip/Maint:</v>
      </c>
      <c r="D63" s="25"/>
      <c r="E63" s="26" t="e">
        <f>SUM(E59:E62)</f>
        <v>#REF!</v>
      </c>
      <c r="F63" s="26" t="e">
        <f>SUM(F59:F62)</f>
        <v>#REF!</v>
      </c>
      <c r="G63" s="26" t="e">
        <f>SUM(G59:G62)</f>
        <v>#REF!</v>
      </c>
      <c r="H63" s="26" t="e">
        <f>SUM(H59:H62)</f>
        <v>#REF!</v>
      </c>
      <c r="I63" s="27"/>
      <c r="J63" s="26" t="e">
        <f>SUM(E63:H63)</f>
        <v>#REF!</v>
      </c>
      <c r="K63" s="12"/>
      <c r="L63" s="26">
        <f>SUM(L59:L62)</f>
        <v>0</v>
      </c>
      <c r="M63" s="26">
        <f>SUM(M59:M62)</f>
        <v>0</v>
      </c>
      <c r="N63" s="26">
        <f>SUM(N59:N62)</f>
        <v>0</v>
      </c>
      <c r="O63" s="26">
        <f>SUM(O59:O62)</f>
        <v>0</v>
      </c>
      <c r="P63" s="26">
        <f>SUM(P59:P62)</f>
        <v>0</v>
      </c>
      <c r="Q63" s="26"/>
      <c r="R63" s="26">
        <f t="shared" si="3"/>
        <v>0</v>
      </c>
      <c r="S63" s="12"/>
      <c r="T63" s="26">
        <f>SUM(T59:T62)</f>
        <v>0</v>
      </c>
      <c r="U63" s="26">
        <f>SUM(U59:U62)</f>
        <v>0</v>
      </c>
      <c r="V63" s="26">
        <f>SUM(V59:V62)</f>
        <v>0</v>
      </c>
      <c r="W63" s="26">
        <f>SUM(W59:W62)</f>
        <v>0</v>
      </c>
      <c r="X63" s="26">
        <f>SUM(X59:X62)</f>
        <v>0</v>
      </c>
      <c r="Y63" s="26"/>
      <c r="Z63" s="26">
        <f t="shared" si="4"/>
        <v>0</v>
      </c>
      <c r="AA63" s="12"/>
      <c r="AB63" s="26">
        <f>SUM(AB59:AB62)</f>
        <v>0</v>
      </c>
      <c r="AC63" s="26">
        <f>SUM(AC59:AC62)</f>
        <v>0</v>
      </c>
      <c r="AD63" s="26">
        <f>SUM(AD59:AD62)</f>
        <v>0</v>
      </c>
      <c r="AE63" s="26">
        <f>SUM(AE59:AE62)</f>
        <v>0</v>
      </c>
      <c r="AF63" s="26">
        <f>SUM(AF59:AF62)</f>
        <v>0</v>
      </c>
      <c r="AH63" s="26">
        <f>SUM(AB63:AF63)</f>
        <v>0</v>
      </c>
      <c r="AI63" s="12"/>
    </row>
    <row r="64" spans="1:35" ht="11.25" customHeight="1" thickTop="1" x14ac:dyDescent="0.35">
      <c r="C64" s="28"/>
      <c r="D64" s="29"/>
      <c r="E64" s="30"/>
      <c r="F64" s="30"/>
      <c r="G64" s="30"/>
      <c r="H64" s="30"/>
      <c r="I64" s="31"/>
      <c r="J64" s="30"/>
      <c r="K64" s="12"/>
      <c r="L64" s="30"/>
      <c r="M64" s="30"/>
      <c r="N64" s="30"/>
      <c r="O64" s="30"/>
      <c r="P64" s="30"/>
      <c r="Q64" s="30"/>
      <c r="R64" s="30"/>
      <c r="S64" s="12"/>
      <c r="T64" s="30"/>
      <c r="U64" s="30"/>
      <c r="V64" s="30"/>
      <c r="W64" s="30"/>
      <c r="X64" s="30"/>
      <c r="Y64" s="30"/>
      <c r="Z64" s="30">
        <f t="shared" si="4"/>
        <v>0</v>
      </c>
      <c r="AA64" s="12"/>
      <c r="AB64" s="30"/>
      <c r="AC64" s="30"/>
      <c r="AD64" s="30"/>
      <c r="AE64" s="30"/>
      <c r="AF64" s="30"/>
      <c r="AH64" s="30"/>
      <c r="AI64" s="12"/>
    </row>
    <row r="65" spans="2:35" x14ac:dyDescent="0.35">
      <c r="B65" s="13" t="s">
        <v>262</v>
      </c>
      <c r="C65" s="13"/>
      <c r="D65" s="18"/>
      <c r="E65" s="22" t="e">
        <f>E14+E23+E26+E31+E39+E45+E52+E58+E63</f>
        <v>#REF!</v>
      </c>
      <c r="F65" s="22" t="e">
        <f>F14+F23+F26+F31+F39+F45+F52+F58+F63</f>
        <v>#REF!</v>
      </c>
      <c r="G65" s="22" t="e">
        <f>G14+G23+G26+G31+G39+G45+G52+G58+G63</f>
        <v>#REF!</v>
      </c>
      <c r="H65" s="22" t="e">
        <f>H14+H23+H26+H31+H39+H45+H52+H58+H63</f>
        <v>#REF!</v>
      </c>
      <c r="I65" s="22"/>
      <c r="J65" s="22" t="e">
        <f>SUM(E65:H65)</f>
        <v>#REF!</v>
      </c>
      <c r="K65" s="12"/>
      <c r="L65" s="22">
        <f>L14+L23+L26+L31+L39+L45+L52+L58+L63</f>
        <v>0</v>
      </c>
      <c r="M65" s="22">
        <f t="shared" ref="M65:P65" si="70">M14+M23+M26+M31+M39+M45+M52+M58+M63</f>
        <v>0</v>
      </c>
      <c r="N65" s="22">
        <f t="shared" si="70"/>
        <v>0</v>
      </c>
      <c r="O65" s="22">
        <f t="shared" si="70"/>
        <v>0</v>
      </c>
      <c r="P65" s="22">
        <f t="shared" si="70"/>
        <v>0</v>
      </c>
      <c r="Q65" s="22"/>
      <c r="R65" s="22">
        <f t="shared" si="3"/>
        <v>0</v>
      </c>
      <c r="S65" s="12"/>
      <c r="T65" s="22">
        <f>T14+T23+T26+T31+T39+T45+T52+T58+T63</f>
        <v>0</v>
      </c>
      <c r="U65" s="22">
        <f t="shared" ref="U65:X65" si="71">U14+U23+U26+U31+U39+U45+U52+U58+U63</f>
        <v>0</v>
      </c>
      <c r="V65" s="22">
        <f t="shared" si="71"/>
        <v>0</v>
      </c>
      <c r="W65" s="22">
        <f>W14+W23+W26+W31+W39+W45+W52+W58+W63</f>
        <v>0</v>
      </c>
      <c r="X65" s="22">
        <f t="shared" si="71"/>
        <v>0</v>
      </c>
      <c r="Y65" s="22"/>
      <c r="Z65" s="22">
        <f t="shared" si="4"/>
        <v>0</v>
      </c>
      <c r="AA65" s="12"/>
      <c r="AB65" s="22">
        <f>AB14+AB23+AB26+AB31+AB39+AB45+AB52+AB58+AB63</f>
        <v>0</v>
      </c>
      <c r="AC65" s="22">
        <f t="shared" ref="AC65:AF65" si="72">AC14+AC23+AC26+AC31+AC39+AC45+AC52+AC58+AC63</f>
        <v>0</v>
      </c>
      <c r="AD65" s="22">
        <f t="shared" si="72"/>
        <v>0</v>
      </c>
      <c r="AE65" s="22">
        <f>AE14+AE23+AE26+AE31+AE39+AE45+AE52+AE58+AE63</f>
        <v>0</v>
      </c>
      <c r="AF65" s="22">
        <f t="shared" si="72"/>
        <v>0</v>
      </c>
      <c r="AG65" s="13"/>
      <c r="AH65" s="22">
        <f>SUM(AB65:AF65)</f>
        <v>0</v>
      </c>
      <c r="AI65" s="12"/>
    </row>
    <row r="66" spans="2:35" x14ac:dyDescent="0.35">
      <c r="K66" s="12"/>
      <c r="S66" s="12"/>
      <c r="AA66" s="12"/>
      <c r="AI66" s="12"/>
    </row>
    <row r="67" spans="2:35" x14ac:dyDescent="0.35">
      <c r="B67" s="32" t="s">
        <v>14</v>
      </c>
      <c r="C67" s="32"/>
      <c r="D67" s="34" t="e">
        <f>#REF!</f>
        <v>#REF!</v>
      </c>
      <c r="E67" s="33" t="e">
        <f ca="1">SUMIF($A$12:$H$62,"Yes",E12:E62)*$D$67</f>
        <v>#REF!</v>
      </c>
      <c r="F67" s="33" t="e">
        <f ca="1">SUMIF($A$12:$H$62,"Yes",F12:F62)*$D$67</f>
        <v>#REF!</v>
      </c>
      <c r="G67" s="33" t="e">
        <f ca="1">SUMIF($A$12:$H$62,"Yes",G12:G62)*$D$67</f>
        <v>#REF!</v>
      </c>
      <c r="H67" s="33" t="e">
        <f ca="1">SUMIF($A$12:$H$62,"Yes",H12:H62)*$D$67</f>
        <v>#REF!</v>
      </c>
      <c r="I67" s="33"/>
      <c r="J67" s="33" t="e">
        <f ca="1">SUM(E67:H67)</f>
        <v>#REF!</v>
      </c>
      <c r="K67" s="12"/>
      <c r="L67" s="33" t="e">
        <f>L65*#REF!</f>
        <v>#REF!</v>
      </c>
      <c r="M67" s="33" t="e">
        <f>M65*#REF!</f>
        <v>#REF!</v>
      </c>
      <c r="N67" s="33" t="e">
        <f>N65*#REF!</f>
        <v>#REF!</v>
      </c>
      <c r="O67" s="33" t="e">
        <f>O65*#REF!</f>
        <v>#REF!</v>
      </c>
      <c r="P67" s="33" t="e">
        <f>P65*#REF!</f>
        <v>#REF!</v>
      </c>
      <c r="Q67" s="33"/>
      <c r="R67" s="33" t="e">
        <f t="shared" si="3"/>
        <v>#REF!</v>
      </c>
      <c r="S67" s="12"/>
      <c r="T67" s="33" t="e">
        <f>T65*#REF!</f>
        <v>#REF!</v>
      </c>
      <c r="U67" s="33" t="e">
        <f>U65*#REF!</f>
        <v>#REF!</v>
      </c>
      <c r="V67" s="33" t="e">
        <f>V65*#REF!</f>
        <v>#REF!</v>
      </c>
      <c r="W67" s="33" t="e">
        <f>W65*#REF!</f>
        <v>#REF!</v>
      </c>
      <c r="X67" s="33" t="e">
        <f>X65*#REF!</f>
        <v>#REF!</v>
      </c>
      <c r="Y67" s="33"/>
      <c r="Z67" s="33" t="e">
        <f t="shared" si="4"/>
        <v>#REF!</v>
      </c>
      <c r="AA67" s="12"/>
      <c r="AB67" s="33" t="e">
        <f>AB65*#REF!</f>
        <v>#REF!</v>
      </c>
      <c r="AC67" s="33" t="e">
        <f>AC65*#REF!</f>
        <v>#REF!</v>
      </c>
      <c r="AD67" s="33" t="e">
        <f>AD65*#REF!</f>
        <v>#REF!</v>
      </c>
      <c r="AE67" s="33" t="e">
        <f>AE65*#REF!</f>
        <v>#REF!</v>
      </c>
      <c r="AF67" s="33" t="e">
        <f>AF65*#REF!</f>
        <v>#REF!</v>
      </c>
      <c r="AG67" s="13"/>
      <c r="AH67" s="33" t="e">
        <f>SUM(AB67:AF67)</f>
        <v>#REF!</v>
      </c>
      <c r="AI67" s="12"/>
    </row>
    <row r="68" spans="2:35" x14ac:dyDescent="0.35">
      <c r="K68" s="12"/>
      <c r="S68" s="12"/>
      <c r="AA68" s="12"/>
      <c r="AI68" s="12"/>
    </row>
    <row r="69" spans="2:35" ht="15" thickBot="1" x14ac:dyDescent="0.4">
      <c r="B69" s="15" t="s">
        <v>148</v>
      </c>
      <c r="C69" s="15"/>
      <c r="D69" s="21"/>
      <c r="E69" s="23" t="e">
        <f ca="1">E65+E67</f>
        <v>#REF!</v>
      </c>
      <c r="F69" s="23" t="e">
        <f ca="1">F65+F67</f>
        <v>#REF!</v>
      </c>
      <c r="G69" s="23" t="e">
        <f ca="1">G65+G67</f>
        <v>#REF!</v>
      </c>
      <c r="H69" s="23" t="e">
        <f ca="1">H65+H67</f>
        <v>#REF!</v>
      </c>
      <c r="I69" s="23"/>
      <c r="J69" s="23" t="e">
        <f ca="1">J65+J67</f>
        <v>#REF!</v>
      </c>
      <c r="K69" s="12"/>
      <c r="L69" s="23" t="e">
        <f>L65+L67</f>
        <v>#REF!</v>
      </c>
      <c r="M69" s="23" t="e">
        <f>M65+M67</f>
        <v>#REF!</v>
      </c>
      <c r="N69" s="23" t="e">
        <f>N65+N67</f>
        <v>#REF!</v>
      </c>
      <c r="O69" s="23" t="e">
        <f>O65+O67</f>
        <v>#REF!</v>
      </c>
      <c r="P69" s="23" t="e">
        <f>P65+P67</f>
        <v>#REF!</v>
      </c>
      <c r="Q69" s="23"/>
      <c r="R69" s="23" t="e">
        <f t="shared" si="3"/>
        <v>#REF!</v>
      </c>
      <c r="S69" s="12"/>
      <c r="T69" s="23" t="e">
        <f>T65+T67</f>
        <v>#REF!</v>
      </c>
      <c r="U69" s="23" t="e">
        <f>U65+U67</f>
        <v>#REF!</v>
      </c>
      <c r="V69" s="23" t="e">
        <f>V65+V67</f>
        <v>#REF!</v>
      </c>
      <c r="W69" s="23" t="e">
        <f>W65+W67</f>
        <v>#REF!</v>
      </c>
      <c r="X69" s="23" t="e">
        <f>X65+X67</f>
        <v>#REF!</v>
      </c>
      <c r="Y69" s="23"/>
      <c r="Z69" s="23" t="e">
        <f t="shared" si="4"/>
        <v>#REF!</v>
      </c>
      <c r="AA69" s="12"/>
      <c r="AB69" s="23" t="e">
        <f>AB65+AB67</f>
        <v>#REF!</v>
      </c>
      <c r="AC69" s="23" t="e">
        <f>AC65+AC67</f>
        <v>#REF!</v>
      </c>
      <c r="AD69" s="23" t="e">
        <f>AD65+AD67</f>
        <v>#REF!</v>
      </c>
      <c r="AE69" s="23" t="e">
        <f>AE65+AE67</f>
        <v>#REF!</v>
      </c>
      <c r="AF69" s="23" t="e">
        <f>AF65+AF67</f>
        <v>#REF!</v>
      </c>
      <c r="AG69" s="15"/>
      <c r="AH69" s="23" t="e">
        <f>AH65+AH67</f>
        <v>#REF!</v>
      </c>
      <c r="AI69" s="12"/>
    </row>
    <row r="70" spans="2:35" x14ac:dyDescent="0.35">
      <c r="K70" s="12"/>
      <c r="S70" s="12"/>
      <c r="AA70" s="12"/>
      <c r="AI70" s="12"/>
    </row>
    <row r="71" spans="2:35" x14ac:dyDescent="0.35">
      <c r="B71" s="13" t="s">
        <v>263</v>
      </c>
      <c r="C71" s="13"/>
      <c r="D71" s="18"/>
      <c r="E71" s="13"/>
      <c r="F71" s="13"/>
      <c r="G71" s="13"/>
      <c r="H71" s="13"/>
      <c r="I71" s="13"/>
      <c r="J71" s="13"/>
      <c r="K71" s="12"/>
      <c r="L71" s="13"/>
      <c r="M71" s="13"/>
      <c r="N71" s="13"/>
      <c r="O71" s="13"/>
      <c r="P71" s="13"/>
      <c r="Q71" s="13"/>
      <c r="R71" s="13"/>
      <c r="S71" s="12"/>
      <c r="T71" s="13"/>
      <c r="U71" s="13"/>
      <c r="V71" s="13"/>
      <c r="W71" s="13"/>
      <c r="X71" s="13"/>
      <c r="Y71" s="13"/>
      <c r="Z71" s="13"/>
      <c r="AA71" s="12"/>
      <c r="AB71" s="13"/>
      <c r="AC71" s="13"/>
      <c r="AD71" s="13"/>
      <c r="AE71" s="13"/>
      <c r="AF71" s="13"/>
      <c r="AG71" s="13"/>
      <c r="AH71" s="13"/>
      <c r="AI71" s="12"/>
    </row>
  </sheetData>
  <mergeCells count="4">
    <mergeCell ref="T10:Z10"/>
    <mergeCell ref="AB10:AH10"/>
    <mergeCell ref="E10:J10"/>
    <mergeCell ref="L10:R10"/>
  </mergeCells>
  <conditionalFormatting sqref="A12:A13">
    <cfRule type="containsText" dxfId="7" priority="10" operator="containsText" text="No">
      <formula>NOT(ISERROR(SEARCH("No",A12)))</formula>
    </cfRule>
  </conditionalFormatting>
  <conditionalFormatting sqref="A16:A22">
    <cfRule type="containsText" dxfId="6" priority="9" operator="containsText" text="No">
      <formula>NOT(ISERROR(SEARCH("No",A16)))</formula>
    </cfRule>
  </conditionalFormatting>
  <conditionalFormatting sqref="A24:A25">
    <cfRule type="containsText" dxfId="5" priority="8" operator="containsText" text="No">
      <formula>NOT(ISERROR(SEARCH("No",A24)))</formula>
    </cfRule>
  </conditionalFormatting>
  <conditionalFormatting sqref="A27:A30 A59:A62">
    <cfRule type="containsText" dxfId="4" priority="3" operator="containsText" text="No">
      <formula>NOT(ISERROR(SEARCH("No",A27)))</formula>
    </cfRule>
  </conditionalFormatting>
  <conditionalFormatting sqref="A32:A38">
    <cfRule type="containsText" dxfId="3" priority="6" operator="containsText" text="No">
      <formula>NOT(ISERROR(SEARCH("No",A32)))</formula>
    </cfRule>
  </conditionalFormatting>
  <conditionalFormatting sqref="A40:A44">
    <cfRule type="containsText" dxfId="2" priority="5" operator="containsText" text="No">
      <formula>NOT(ISERROR(SEARCH("No",A40)))</formula>
    </cfRule>
  </conditionalFormatting>
  <conditionalFormatting sqref="A46:A51">
    <cfRule type="containsText" dxfId="1" priority="1" operator="containsText" text="No">
      <formula>NOT(ISERROR(SEARCH("No",A46)))</formula>
    </cfRule>
  </conditionalFormatting>
  <conditionalFormatting sqref="A53:A57">
    <cfRule type="containsText" dxfId="0" priority="2" operator="containsText" text="No">
      <formula>NOT(ISERROR(SEARCH("No",A53)))</formula>
    </cfRule>
  </conditionalFormatting>
  <conditionalFormatting sqref="C21">
    <cfRule type="cellIs" priority="28" operator="equal">
      <formula>"X"</formula>
    </cfRule>
  </conditionalFormatting>
  <dataValidations count="1">
    <dataValidation type="list" allowBlank="1" showInputMessage="1" showErrorMessage="1" sqref="A12:A13 A16:A22 A24:A25 A32:A38 A40:A44 A59:A62 A53:A57 A27:A30 A46:A51" xr:uid="{00000000-0002-0000-0100-000000000000}">
      <formula1>"Yes,No"</formula1>
    </dataValidation>
  </dataValidations>
  <pageMargins left="0.7" right="0.7" top="0.75" bottom="0.75" header="0.3" footer="0.3"/>
  <pageSetup orientation="portrait" verticalDpi="0" r:id="rId1"/>
  <ignoredErrors>
    <ignoredError sqref="E23:H23 E26:H26 E31:H31 E52:H52 E45:H45 E39:H39 AE23:AF23 AF26 AF31 AF39 AF45 AF52 E58:H58 AB52:AD52 AB45:AD45 AB39:AD39 AB31:AD31 AB26:AD26 AB23:AD23 AE51:AE59 L52:P52 AE60:AE63 L23:P23 AE26:AE49 L26:P26 L31:P31 L39:P39 L45:P45 L58:P58 R50" formula="1"/>
    <ignoredError sqref="D53:D57" numberStoredAsText="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265c56a9-abc1-431a-a6a8-2a9c38f59a1a">
      <UserInfo>
        <DisplayName>Anthony DePietro</DisplayName>
        <AccountId>30</AccountId>
        <AccountType/>
      </UserInfo>
    </SharedWithUsers>
    <lcf76f155ced4ddcb4097134ff3c332f xmlns="9c1e1207-af69-43c9-830a-a674aec9f237">
      <Terms xmlns="http://schemas.microsoft.com/office/infopath/2007/PartnerControls"/>
    </lcf76f155ced4ddcb4097134ff3c332f>
    <TaxCatchAll xmlns="265c56a9-abc1-431a-a6a8-2a9c38f59a1a" xsi:nil="true"/>
    <_Flow_SignoffStatus xmlns="9c1e1207-af69-43c9-830a-a674aec9f237" xsi:nil="true"/>
    <Facilitator_x002f_Partner xmlns="9c1e1207-af69-43c9-830a-a674aec9f237" xsi:nil="true"/>
    <AppID xmlns="9c1e1207-af69-43c9-830a-a674aec9f237" xsi:nil="true"/>
    <ProgramEvaluationDescription xmlns="9c1e1207-af69-43c9-830a-a674aec9f23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3BFCE8A6616F548957414D2EC3E294B" ma:contentTypeVersion="21" ma:contentTypeDescription="Create a new document." ma:contentTypeScope="" ma:versionID="1641adaf549ebb646c69ff2c728d8862">
  <xsd:schema xmlns:xsd="http://www.w3.org/2001/XMLSchema" xmlns:xs="http://www.w3.org/2001/XMLSchema" xmlns:p="http://schemas.microsoft.com/office/2006/metadata/properties" xmlns:ns2="9c1e1207-af69-43c9-830a-a674aec9f237" xmlns:ns3="265c56a9-abc1-431a-a6a8-2a9c38f59a1a" targetNamespace="http://schemas.microsoft.com/office/2006/metadata/properties" ma:root="true" ma:fieldsID="4bf5e0871cc17ad7bd68583e9b247975" ns2:_="" ns3:_="">
    <xsd:import namespace="9c1e1207-af69-43c9-830a-a674aec9f237"/>
    <xsd:import namespace="265c56a9-abc1-431a-a6a8-2a9c38f59a1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MediaServiceObjectDetectorVersions" minOccurs="0"/>
                <xsd:element ref="ns2:AppID" minOccurs="0"/>
                <xsd:element ref="ns2:MediaServiceSearchProperties" minOccurs="0"/>
                <xsd:element ref="ns2:_Flow_SignoffStatus" minOccurs="0"/>
                <xsd:element ref="ns2:ProgramEvaluationDescription" minOccurs="0"/>
                <xsd:element ref="ns2:Facilitator_x002f_Partn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1e1207-af69-43c9-830a-a674aec9f2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c1819cce-9b07-4761-b149-43b4674005e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AppID" ma:index="24" nillable="true" ma:displayName="App ID" ma:format="Dropdown" ma:internalName="AppID">
      <xsd:simpleType>
        <xsd:restriction base="dms:Text">
          <xsd:maxLength value="255"/>
        </xsd:restriction>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_Flow_SignoffStatus" ma:index="26" nillable="true" ma:displayName="Sign-off status" ma:internalName="Sign_x002d_off_x0020_status">
      <xsd:simpleType>
        <xsd:restriction base="dms:Text"/>
      </xsd:simpleType>
    </xsd:element>
    <xsd:element name="ProgramEvaluationDescription" ma:index="27" nillable="true" ma:displayName="Summary" ma:format="Dropdown" ma:internalName="ProgramEvaluationDescription">
      <xsd:simpleType>
        <xsd:restriction base="dms:Note">
          <xsd:maxLength value="255"/>
        </xsd:restriction>
      </xsd:simpleType>
    </xsd:element>
    <xsd:element name="Facilitator_x002f_Partner" ma:index="28" nillable="true" ma:displayName="Facilitator/Partner" ma:format="Dropdown" ma:internalName="Facilitator_x002f_Partner">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5c56a9-abc1-431a-a6a8-2a9c38f59a1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1189e6a0-d31a-46eb-be0a-3d12ded0e943}" ma:internalName="TaxCatchAll" ma:showField="CatchAllData" ma:web="265c56a9-abc1-431a-a6a8-2a9c38f59a1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5C93D14-628A-496B-AF67-2FBCB60C8279}">
  <ds:schemaRefs>
    <ds:schemaRef ds:uri="http://schemas.microsoft.com/office/2006/metadata/properties"/>
    <ds:schemaRef ds:uri="http://schemas.microsoft.com/office/infopath/2007/PartnerControls"/>
    <ds:schemaRef ds:uri="265c56a9-abc1-431a-a6a8-2a9c38f59a1a"/>
    <ds:schemaRef ds:uri="9c1e1207-af69-43c9-830a-a674aec9f237"/>
  </ds:schemaRefs>
</ds:datastoreItem>
</file>

<file path=customXml/itemProps2.xml><?xml version="1.0" encoding="utf-8"?>
<ds:datastoreItem xmlns:ds="http://schemas.openxmlformats.org/officeDocument/2006/customXml" ds:itemID="{5E3B9A16-267C-4613-8E9D-AC899FD7CD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1e1207-af69-43c9-830a-a674aec9f237"/>
    <ds:schemaRef ds:uri="265c56a9-abc1-431a-a6a8-2a9c38f59a1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1353FC5-CDF8-498F-AE74-E92EA8174B4C}">
  <ds:schemaRefs>
    <ds:schemaRef ds:uri="http://schemas.microsoft.com/sharepoint/v3/contenttype/forms"/>
  </ds:schemaRefs>
</ds:datastoreItem>
</file>

<file path=docMetadata/LabelInfo.xml><?xml version="1.0" encoding="utf-8"?>
<clbl:labelList xmlns:clbl="http://schemas.microsoft.com/office/2020/mipLabelMetadata">
  <clbl:label id="{bcdaf06b-91cb-4fc7-aee9-8748600ed7a2}" enabled="0" method="" siteId="{bcdaf06b-91cb-4fc7-aee9-8748600ed7a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Summary Margin or Loss</vt:lpstr>
      <vt:lpstr>Engagement ECM</vt:lpstr>
      <vt:lpstr>Expense ECM </vt:lpstr>
      <vt:lpstr>Revenue ECM</vt:lpstr>
      <vt:lpstr>Expense Comm. Support</vt:lpstr>
      <vt:lpstr>Revenue Comm. Support</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Anthony DePietro</dc:creator>
  <cp:keywords/>
  <dc:description/>
  <cp:lastModifiedBy>Wahl, Jenna</cp:lastModifiedBy>
  <cp:revision/>
  <dcterms:created xsi:type="dcterms:W3CDTF">2018-04-16T21:38:11Z</dcterms:created>
  <dcterms:modified xsi:type="dcterms:W3CDTF">2025-03-11T19:26:10Z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0x01010063BFCE8A6616F548957414D2EC3E294B</vt:lpwstr>
  </property>
  <property fmtid="{D5CDD505-2E9C-101B-9397-08002B2CF9AE}" pid="3" name="MediaServiceImageTags">
    <vt:lpwstr/>
  </property>
</Properties>
</file>